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SO 301.a" sheetId="2" r:id="rId2"/>
    <sheet name="SO 101.a" sheetId="3" r:id="rId3"/>
    <sheet name="SO 101.b" sheetId="4" r:id="rId4"/>
    <sheet name="SO 101.c" sheetId="5" r:id="rId5"/>
    <sheet name="SO 001" sheetId="6" r:id="rId6"/>
    <sheet name="SO 701" sheetId="7" r:id="rId7"/>
    <sheet name="SO 401" sheetId="8" r:id="rId8"/>
    <sheet name="SO 801" sheetId="9" r:id="rId9"/>
    <sheet name="SO 90-90" sheetId="10" r:id="rId10"/>
    <sheet name="VON" sheetId="11" r:id="rId11"/>
  </sheets>
  <definedNames/>
  <calcPr/>
  <webPublishing/>
</workbook>
</file>

<file path=xl/sharedStrings.xml><?xml version="1.0" encoding="utf-8"?>
<sst xmlns="http://schemas.openxmlformats.org/spreadsheetml/2006/main" count="3112" uniqueCount="555">
  <si>
    <t>Aspe</t>
  </si>
  <si>
    <t>Rekapitulace ceny</t>
  </si>
  <si>
    <t>7842</t>
  </si>
  <si>
    <t>PROSTUP STAVENIŠTĚM ŽST PRAHA-BUBNY_ZM1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</si>
  <si>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</si>
  <si>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</si>
  <si>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</si>
  <si>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</si>
  <si>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</si>
  <si>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</si>
  <si>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</si>
  <si>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</si>
  <si>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</si>
  <si>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</si>
  <si>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D.2.1.5</t>
  </si>
  <si>
    <t>Ostatní inženýrské objekty</t>
  </si>
  <si>
    <t xml:space="preserve">  SO 301.a</t>
  </si>
  <si>
    <t>Odvodnění prostupu pro pěší - větev DN 400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</si>
  <si>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</si>
  <si>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</si>
  <si>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</si>
  <si>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</si>
  <si>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</si>
  <si>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</si>
  <si>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</si>
  <si>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</si>
  <si>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</si>
  <si>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</si>
  <si>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</si>
  <si>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</si>
  <si>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</si>
  <si>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</si>
  <si>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</si>
  <si>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</si>
  <si>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</si>
  <si>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</si>
  <si>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</si>
  <si>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</si>
  <si>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</si>
  <si>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</si>
  <si>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</si>
  <si>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</si>
  <si>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</si>
  <si>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</si>
  <si>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</si>
  <si>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</si>
  <si>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301.a</t>
  </si>
  <si>
    <t>SD</t>
  </si>
  <si>
    <t>0</t>
  </si>
  <si>
    <t>Všeobecné konstrukce a práce</t>
  </si>
  <si>
    <t>P</t>
  </si>
  <si>
    <t>1</t>
  </si>
  <si>
    <t>R015112</t>
  </si>
  <si>
    <t>902</t>
  </si>
  <si>
    <t>POPLATKY ZA LIKVIDACI ODPADŮ NEKONTAMINOVANÝCH - 17 05 04 VYTĚŽENÉ ZEMINY A HORNINY - II. TŘÍDA TĚŽITELNOSTI VČETNĚ DOPRAVY</t>
  </si>
  <si>
    <t>T</t>
  </si>
  <si>
    <t>bez vazby na cenovou</t>
  </si>
  <si>
    <t>PP</t>
  </si>
  <si>
    <t>Evidenční položka. Neoceňovat v objektu SO/PS, položka se oceňuje pouze v objektu SO 90-90.</t>
  </si>
  <si>
    <t>VV</t>
  </si>
  <si>
    <t>TS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</si>
  <si>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náklady spojené s naložením a manipulací s materiálem.   
3. Způsob měření: měrná jednotka tuna určující množství odpadu vytříděného v souladu se zákonem č. 185/2001 Sb., o nakládání s odpady, v platném znění.</t>
  </si>
  <si>
    <t>Zemní práce</t>
  </si>
  <si>
    <t>12583</t>
  </si>
  <si>
    <t>VYKOPÁVKY ZE ZEMNÍKŮ A SKLÁDEK TŘ. II</t>
  </si>
  <si>
    <t>M3</t>
  </si>
  <si>
    <t>OTSKP-2022</t>
  </si>
  <si>
    <t>Technická specifikace položky odpovídá příslušné cenové soustavě.</t>
  </si>
  <si>
    <t>13283A</t>
  </si>
  <si>
    <t>HLOUBENÍ RÝH ŠÍŘ DO 2M PAŽ I NEPAŽ TŘ. II - BEZ DOPRAVY</t>
  </si>
  <si>
    <t>4</t>
  </si>
  <si>
    <t>13283</t>
  </si>
  <si>
    <t>HLOUBENÍ RÝH ŠÍŘ DO 2M PAŽ I NEPAŽ TŘ. II</t>
  </si>
  <si>
    <t>5</t>
  </si>
  <si>
    <t>17120</t>
  </si>
  <si>
    <t>ULOŽENÍ SYPANINY DO NÁSYPŮ A NA SKLÁDKY BEZ ZHUTNĚNÍ</t>
  </si>
  <si>
    <t>17411</t>
  </si>
  <si>
    <t>ZÁSYP JAM A RÝH ZEMINOU SE ZHUTNĚNÍM</t>
  </si>
  <si>
    <t>7</t>
  </si>
  <si>
    <t>17481</t>
  </si>
  <si>
    <t>ZÁSYP JAM A RÝH Z NAKUPOVANÝCH MATERIÁLŮ</t>
  </si>
  <si>
    <t>8</t>
  </si>
  <si>
    <t>17581</t>
  </si>
  <si>
    <t>OBSYP POTRUBÍ A OBJEKTŮ Z NAKUPOVANÝCH MATERIÁLŮ</t>
  </si>
  <si>
    <t>Vodorovné konstrukce</t>
  </si>
  <si>
    <t>9</t>
  </si>
  <si>
    <t>451312</t>
  </si>
  <si>
    <t>PODKLADNÍ A VÝPLŇOVÉ VRSTVY Z PROSTÉHO BETONU C12/15</t>
  </si>
  <si>
    <t>Potrubí</t>
  </si>
  <si>
    <t>10</t>
  </si>
  <si>
    <t>83446</t>
  </si>
  <si>
    <t>POTRUBÍ Z TRUB KAMENINOVÝCH DN DO 400MM</t>
  </si>
  <si>
    <t>M</t>
  </si>
  <si>
    <t>11</t>
  </si>
  <si>
    <t>894146</t>
  </si>
  <si>
    <t>ŠACHTY KANALIZAČNÍ Z BETON DÍLCŮ NA POTRUBÍ DN DO 400MM</t>
  </si>
  <si>
    <t>KUS</t>
  </si>
  <si>
    <t>12</t>
  </si>
  <si>
    <t>899662</t>
  </si>
  <si>
    <t>ZKOUŠKA VODOTĚSNOSTI POTRUBÍ DN DO 400MM</t>
  </si>
  <si>
    <t>13</t>
  </si>
  <si>
    <t>89980</t>
  </si>
  <si>
    <t>TELEVIZNÍ PROHLÍDKA POTRUBÍ</t>
  </si>
  <si>
    <t>D.2.1.8</t>
  </si>
  <si>
    <t>Pozemní komunikace</t>
  </si>
  <si>
    <t xml:space="preserve">  SO 101.a</t>
  </si>
  <si>
    <t>Chodník pro pěší</t>
  </si>
  <si>
    <t>SO 101.a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</si>
  <si>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- náklady spojené s naložením a manipulací s materiálem.   
3. Způsob měření: - měrná jednotka tuna určující množství odpadu vytříděného v souladu se zákonem č. 185/2001 Sb., o nakládání s odpady, v platném znění.</t>
  </si>
  <si>
    <t>R015140</t>
  </si>
  <si>
    <t>906</t>
  </si>
  <si>
    <t>POPLATKY ZA LIKVIDACI ODPADŮ NEKONTAMINOVANÝCH - 17 01 01 BETON Z DEMOLIC OBJEKTŮ, ZÁKLADŮ TV VČETNĚ DOPRAVY</t>
  </si>
  <si>
    <t>11345A</t>
  </si>
  <si>
    <t>ODSTRAN KRYTU ZPEVNĚNÝCH PLOCH Z BETONU VČET PODKLADU - BEZ DOPRAVY</t>
  </si>
  <si>
    <t>12383</t>
  </si>
  <si>
    <t>ODKOP PRO SPOD STAVBU SILNIC A ŽELEZNIC TŘ. II</t>
  </si>
  <si>
    <t>12383A</t>
  </si>
  <si>
    <t>A</t>
  </si>
  <si>
    <t>ODKOP PRO SPOD STAVBU SILNIC A ŽELEZNIC TŘ. II - BEZ DOPRAVY</t>
  </si>
  <si>
    <t>odkop</t>
  </si>
  <si>
    <t>B</t>
  </si>
  <si>
    <t>sanace</t>
  </si>
  <si>
    <t>17131</t>
  </si>
  <si>
    <t>ULOŽENÍ SYPANINY DO NÁSYPŮ V AKTIVNÍ ZÓNĚ SE ZHUT SE ZLEPŠENÍM ZEMINY</t>
  </si>
  <si>
    <t>Základy</t>
  </si>
  <si>
    <t>15</t>
  </si>
  <si>
    <t>212636</t>
  </si>
  <si>
    <t>TRATIVODY KOMPL Z TRUB Z PLAST HM DN DO 150MM, RÝHA TŘ II</t>
  </si>
  <si>
    <t>16</t>
  </si>
  <si>
    <t>21197</t>
  </si>
  <si>
    <t>OPLÁŠTĚNÍ ODVODŇOVACÍCH ŽEBER Z GEOTEXTILIE</t>
  </si>
  <si>
    <t>M2</t>
  </si>
  <si>
    <t>17</t>
  </si>
  <si>
    <t>228172</t>
  </si>
  <si>
    <t>ODŘEZÁNÍ PILOT Z KOVOVÝCH DÍLCŮ</t>
  </si>
  <si>
    <t>18</t>
  </si>
  <si>
    <t>45145</t>
  </si>
  <si>
    <t>PODKL A VÝPLŇ VRSTVY Z MALTY CEMENTOVÉ</t>
  </si>
  <si>
    <t>19</t>
  </si>
  <si>
    <t>465512</t>
  </si>
  <si>
    <t>DLAŽBY Z LOMOVÉHO KAMENE NA MC</t>
  </si>
  <si>
    <t>Komunikace</t>
  </si>
  <si>
    <t>21</t>
  </si>
  <si>
    <t>56143</t>
  </si>
  <si>
    <t>KAMENIVO ZPEVNĚNÉ CEMENTEM TL. DO 150MM</t>
  </si>
  <si>
    <t>23</t>
  </si>
  <si>
    <t>56334</t>
  </si>
  <si>
    <t>VOZOVKOVÉ VRSTVY ZE ŠTĚRKODRTI TL. DO 200MM</t>
  </si>
  <si>
    <t>24</t>
  </si>
  <si>
    <t>C</t>
  </si>
  <si>
    <t>25</t>
  </si>
  <si>
    <t>56335</t>
  </si>
  <si>
    <t>VOZOVKOVÉ VRSTVY ZE ŠTĚRKODRTI TL. DO 250MM</t>
  </si>
  <si>
    <t>30</t>
  </si>
  <si>
    <t>581143</t>
  </si>
  <si>
    <t>CEMENTOBETONOVÝ KRYT JEDNOVRSTVÝ NEVYZTUŽENÝ TŘ.II TL. DO 200MM</t>
  </si>
  <si>
    <t>101</t>
  </si>
  <si>
    <t>2022_OTSKP</t>
  </si>
  <si>
    <t>102</t>
  </si>
  <si>
    <t>56361</t>
  </si>
  <si>
    <t>VOZOVKOVÉ VRSTVY Z RECYKLOVANÉHO MATERIÁLU TL DO 50MM</t>
  </si>
  <si>
    <t>103</t>
  </si>
  <si>
    <t>572123</t>
  </si>
  <si>
    <t>INFILTRAČNÍ POSTŘIK Z EMULZE DO 1,0KG/M2</t>
  </si>
  <si>
    <t>infiltrační postřik z katioaktivní emulze PI-C 0,8kg/m2</t>
  </si>
  <si>
    <t>104</t>
  </si>
  <si>
    <t>572214</t>
  </si>
  <si>
    <t>SPOJOVACÍ POSTŘIK Z MODIFIK EMULZE DO 0,5KG/M2</t>
  </si>
  <si>
    <t>spojovací postřik z modif. asf. katioaktivní emulze PS-C 0,5kg/m2</t>
  </si>
  <si>
    <t>105</t>
  </si>
  <si>
    <t>574A43</t>
  </si>
  <si>
    <t>ASFALTOVÝ BETON PRO OBRUSNÉ VRSTVY ACO 11 TL. 50MM</t>
  </si>
  <si>
    <t>31</t>
  </si>
  <si>
    <t>89722</t>
  </si>
  <si>
    <t>VPUSŤ KANALIZAČNÍ HORSKÁ KOMPLETNÍ Z BETON DÍLCŮ</t>
  </si>
  <si>
    <t>Ostatní konstrukce a práce, bourání</t>
  </si>
  <si>
    <t>32</t>
  </si>
  <si>
    <t>917223</t>
  </si>
  <si>
    <t>SILNIČNÍ A CHODNÍKOVÉ OBRUBY Z BETONOVÝCH OBRUBNÍKŮ ŠÍŘ 100MM</t>
  </si>
  <si>
    <t>34</t>
  </si>
  <si>
    <t>919111</t>
  </si>
  <si>
    <t>ŘEZÁNÍ ASFALTOVÉHO KRYTU VOZOVEK TL DO 50MM</t>
  </si>
  <si>
    <t>35</t>
  </si>
  <si>
    <t>931314</t>
  </si>
  <si>
    <t>TĚSNĚNÍ DILATAČ SPAR ASF ZÁLIVKOU PRŮŘ DO 400MM2</t>
  </si>
  <si>
    <t>36</t>
  </si>
  <si>
    <t>96613A</t>
  </si>
  <si>
    <t>BOURÁNÍ KONSTRUKCÍ Z KAMENE NA MC - BEZ DOPRAVY</t>
  </si>
  <si>
    <t xml:space="preserve">  SO 101.b</t>
  </si>
  <si>
    <t>Chodník pro pěší - ochrana kabelizací SŽ</t>
  </si>
  <si>
    <t>SO 101.b</t>
  </si>
  <si>
    <t>Přidružená stavební výroba</t>
  </si>
  <si>
    <t>R749010</t>
  </si>
  <si>
    <t>VÝŠKOVÁ REKTIFIKACE STÁVAJÍCÍHO KABELU</t>
  </si>
  <si>
    <t>Položka obsahuje veškeré náklady spojené s rektifikací stávajicích kabelových tras včetně dodávky potřebného materiálu.   
Měrná jednotka: 1 m = 1 m délky rektifikované kabelové trasy.</t>
  </si>
  <si>
    <t>87733</t>
  </si>
  <si>
    <t>CHRÁNIČKY PŮLENÉ Z TRUB PLAST DN DO 150MM</t>
  </si>
  <si>
    <t xml:space="preserve">  SO 101.c</t>
  </si>
  <si>
    <t>Chodník pro pěší - úprava před žst. Bubny</t>
  </si>
  <si>
    <t>SO 101.c</t>
  </si>
  <si>
    <t>905</t>
  </si>
  <si>
    <t>POPLATKY ZA LIKVIDACI ODPADŮ NEKONTAMINOVANÝCH - 17 03 02 VYBOURANÝ ASFALTOVÝ BETON BEZ DEHTU VČETNĚ DOPRAVY</t>
  </si>
  <si>
    <t>11332A</t>
  </si>
  <si>
    <t>ODSTRANĚNÍ PODKLADŮ ZPEVNĚNÝCH PLOCH Z KAMENIVA NESTMELENÉHO - BEZ DOPRAVY</t>
  </si>
  <si>
    <t>11335A</t>
  </si>
  <si>
    <t>ODSTRANĚNÍ PODKLADU ZPEVNĚNÝCH PLOCH Z BETONU - BEZ DOPRAVY</t>
  </si>
  <si>
    <t>11343A</t>
  </si>
  <si>
    <t>ODSTRAN KRYTU ZPEVNĚNÝCH PLOCH S ASFALT POJIVEM VČET PODKLADU - BEZ DOPRAVY</t>
  </si>
  <si>
    <t>18120</t>
  </si>
  <si>
    <t>ÚPRAVA PLÁNĚ SE ZHUTNĚNÍM V HORNINĚ TŘ. II</t>
  </si>
  <si>
    <t>56112</t>
  </si>
  <si>
    <t>PODKLADNÍ BETON TL. DO 100MM</t>
  </si>
  <si>
    <t>56333</t>
  </si>
  <si>
    <t>VOZOVKOVÉ VRSTVY ZE ŠTĚRKODRTI TL. DO 150MM</t>
  </si>
  <si>
    <t>R572001</t>
  </si>
  <si>
    <t>IMPREGNOVANÝ PAPÍR</t>
  </si>
  <si>
    <t>Položka obsahuje dodání předepsaného materiálu v předepsaném množství - provedení dle předepsaného technologického předpisu - zřízení vrstvy bez rozlišení šířky, pokládání vrstvy po etapách - úpravu napojení, ukončení.</t>
  </si>
  <si>
    <t>575B53</t>
  </si>
  <si>
    <t>LITÝ ASFALT MA II (KŘIŽ, PARKOVIŠTĚ, ZASTÁVKY) 11 TL. 40MM</t>
  </si>
  <si>
    <t>14</t>
  </si>
  <si>
    <t>57622</t>
  </si>
  <si>
    <t>POSYP KAMENIVEM DRCENÝM 10KG/M2</t>
  </si>
  <si>
    <t>587201</t>
  </si>
  <si>
    <t>PŘEDLÁŽDĚNÍ KRYTU Z VELKÝCH KOSTEK</t>
  </si>
  <si>
    <t>914121</t>
  </si>
  <si>
    <t>DOPRAVNÍ ZNAČKY ZÁKLADNÍ VELIKOSTI OCELOVÉ FÓLIE TŘ 1 - DODÁVKA A MONTÁŽ</t>
  </si>
  <si>
    <t>914122</t>
  </si>
  <si>
    <t>DOPRAVNÍ ZNAČKY ZÁKLADNÍ VELIKOSTI OCELOVÉ FÓLIE TŘ 1 - MONTÁŽ S PŘEMÍSTĚNÍM</t>
  </si>
  <si>
    <t>914123</t>
  </si>
  <si>
    <t>DOPRAVNÍ ZNAČKY ZÁKLADNÍ VELIKOSTI OCELOVÉ FÓLIE TŘ 1 - DEMONTÁŽ</t>
  </si>
  <si>
    <t>20</t>
  </si>
  <si>
    <t>914921</t>
  </si>
  <si>
    <t>SLOUPKY A STOJKY DOPRAVNÍCH ZNAČEK Z OCEL TRUBEK DO PATKY - DODÁVKA A MONTÁŽ</t>
  </si>
  <si>
    <t>914922</t>
  </si>
  <si>
    <t>SLOUPKY A STOJKY DZ Z OCEL TRUBEK DO PATKY MONTÁŽ S PŘESUNEM</t>
  </si>
  <si>
    <t>22</t>
  </si>
  <si>
    <t>914923</t>
  </si>
  <si>
    <t>SLOUPKY A STOJKY DZ Z OCEL TRUBEK DO PATKY DEMONTÁŽ</t>
  </si>
  <si>
    <t>915111</t>
  </si>
  <si>
    <t>VODOROVNÉ DOPRAVNÍ ZNAČENÍ BARVOU HLADKÉ - DODÁVKA A POKLÁDKA</t>
  </si>
  <si>
    <t>915211</t>
  </si>
  <si>
    <t>VODOROVNÉ DOPRAVNÍ ZNAČENÍ PLASTEM HLADKÉ - DODÁVKA A POKLÁDKA</t>
  </si>
  <si>
    <t>9166A1</t>
  </si>
  <si>
    <t>DOČASNÁ SVODIDLA, ÚROVEŇ ZADRŽENÍ T1 - DOD A MONTÁŽ</t>
  </si>
  <si>
    <t>26</t>
  </si>
  <si>
    <t>27</t>
  </si>
  <si>
    <t>917224</t>
  </si>
  <si>
    <t>SILNIČNÍ A CHODNÍKOVÉ OBRUBY Z BETONOVÝCH OBRUBNÍKŮ ŠÍŘ 150MM</t>
  </si>
  <si>
    <t>28</t>
  </si>
  <si>
    <t>91782</t>
  </si>
  <si>
    <t>VÝŠKOVÁ ÚPRAVA OBRUBNÍKŮ KAMENNÝCH</t>
  </si>
  <si>
    <t>silničních vč. uložení do nového lože z betonu</t>
  </si>
  <si>
    <t>29</t>
  </si>
  <si>
    <t>chodníkových vč. uložení do nového lože z betonu</t>
  </si>
  <si>
    <t>R924001</t>
  </si>
  <si>
    <t>LEPENÉ HMATOVÉ PÁSY</t>
  </si>
  <si>
    <t>Položka obsahuje všechny práce pro zřízení plně funkčního lepeného bezpečnostního pásu s varovnými a vodicími prvky.   
Způsob měření: Měří se plocha v metrech čtverečných.</t>
  </si>
  <si>
    <t>D.2.2</t>
  </si>
  <si>
    <t>Pozemní stavební objekty</t>
  </si>
  <si>
    <t xml:space="preserve">  SO 001</t>
  </si>
  <si>
    <t>Demolice</t>
  </si>
  <si>
    <t>SO 001</t>
  </si>
  <si>
    <t>R015120</t>
  </si>
  <si>
    <t>904</t>
  </si>
  <si>
    <t>POPLATKY ZA LIKVIDACI ODPADŮ NEKONTAMINOVANÝCH - 17 01 02 STAVEBNÍ A DEMOLIČNÍ SUŤ (CIHLY) VČETNĚ DOPRAVY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</si>
  <si>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náklady spojené s naložením a manipulací s materiálem.   
3. Způsob měření: měrná jednotka tuna určující množství odpadu vytříděného v souladu se zákonem č. 185/2001 Sb., o nakládání s odpady, v platném znění. Zajišťuje SŽ.</t>
  </si>
  <si>
    <t>96614A</t>
  </si>
  <si>
    <t>BOURÁNÍ KONSTRUKCÍ Z CIHEL A TVÁRNIC - BEZ DOPRAVY</t>
  </si>
  <si>
    <t>Technická specifikace položky odpovídá příslušné cenové soustavě. Zajišťuje SŽ.</t>
  </si>
  <si>
    <t>96615A</t>
  </si>
  <si>
    <t>BOURÁNÍ KONSTRUKCÍ Z PROSTÉHO BETONU - BEZ DOPRAVY</t>
  </si>
  <si>
    <t>967188</t>
  </si>
  <si>
    <t>VYBOURÁNÍ ČÁSTÍ KONSTRUKCÍ KOVOVÝCH S ODVOZEM DO 20KM</t>
  </si>
  <si>
    <t>odvoz do kovošrotu</t>
  </si>
  <si>
    <t xml:space="preserve">  SO 701</t>
  </si>
  <si>
    <t>Oplocení</t>
  </si>
  <si>
    <t>SO 701</t>
  </si>
  <si>
    <t>Svislé konstrukce (a kompletní)</t>
  </si>
  <si>
    <t>33894A</t>
  </si>
  <si>
    <t>SLOUPKY OHRADNÍ A PLOTOVÉ KOVOVÉ KOTVENÉ DO PATEK NEBO BERANĚNÉ</t>
  </si>
  <si>
    <t>sloupky a vzpěry včetně patek a výkopů pro patky</t>
  </si>
  <si>
    <t>76792</t>
  </si>
  <si>
    <t>OPLOCENÍ Z DRÁTĚNÉHO PLETIVA POTAŽENÉHO PLASTEM</t>
  </si>
  <si>
    <t>76796</t>
  </si>
  <si>
    <t>VRATA A VRÁTKA</t>
  </si>
  <si>
    <t>D.2.3.6</t>
  </si>
  <si>
    <t>Rozvody VN, NN, osvětlení a dálkové ovládání odpojovačů</t>
  </si>
  <si>
    <t xml:space="preserve">  SO 401</t>
  </si>
  <si>
    <t>Veřejné osvětlení prostupu pro pěší</t>
  </si>
  <si>
    <t>SO 401</t>
  </si>
  <si>
    <t>211</t>
  </si>
  <si>
    <t>Elektromontáže</t>
  </si>
  <si>
    <t>210201031</t>
  </si>
  <si>
    <t>svítidlo LED příložné kompaktní</t>
  </si>
  <si>
    <t>CELEKTRO</t>
  </si>
  <si>
    <t>210202103</t>
  </si>
  <si>
    <t>svítidlo venkovní na výložník</t>
  </si>
  <si>
    <t>33</t>
  </si>
  <si>
    <t>210120121</t>
  </si>
  <si>
    <t>poj.skříň 3x100A do zdi bez zedn.prací a zapojení</t>
  </si>
  <si>
    <t>210204002</t>
  </si>
  <si>
    <t>stožár osvětlovací sadový ocelový</t>
  </si>
  <si>
    <t>210204201</t>
  </si>
  <si>
    <t>elektrovýzbroj stožárů pro 1 okruh</t>
  </si>
  <si>
    <t>210990076</t>
  </si>
  <si>
    <t>označení stožáru štítkem</t>
  </si>
  <si>
    <t>37</t>
  </si>
  <si>
    <t>210990091</t>
  </si>
  <si>
    <t>příplatek za RAL 7021 pro stožáry</t>
  </si>
  <si>
    <t>38</t>
  </si>
  <si>
    <t>210990115</t>
  </si>
  <si>
    <t>příplatek za RAL 7021 pro svítidla</t>
  </si>
  <si>
    <t>39</t>
  </si>
  <si>
    <t>210810008</t>
  </si>
  <si>
    <t>kabel(-CYKY) volně uložený do 3x6/4x4/7x2,5</t>
  </si>
  <si>
    <t>40</t>
  </si>
  <si>
    <t>210810048</t>
  </si>
  <si>
    <t>kabel(-CYKY) pevně uložený do 3x6/4x4/7x2,5</t>
  </si>
  <si>
    <t>41</t>
  </si>
  <si>
    <t>210010412</t>
  </si>
  <si>
    <t>krabice protahovací pro P rozvod bez zapojení 9216</t>
  </si>
  <si>
    <t>42</t>
  </si>
  <si>
    <t>210010402</t>
  </si>
  <si>
    <t>krabice protahovací pro P rozvod bez zapojení 9016</t>
  </si>
  <si>
    <t>43</t>
  </si>
  <si>
    <t>210990122</t>
  </si>
  <si>
    <t>dozbrojení stáv. ZM o další vývod 16A/B, vč.materiálu</t>
  </si>
  <si>
    <t>44</t>
  </si>
  <si>
    <t>210010062</t>
  </si>
  <si>
    <t>trubka ocel pancéř pevně uložená typ 6016/pr.16</t>
  </si>
  <si>
    <t>45</t>
  </si>
  <si>
    <t>210220022</t>
  </si>
  <si>
    <t>uzemňov.vedení v zemi úplná mtž FeZn pr.8-10mm</t>
  </si>
  <si>
    <t>46</t>
  </si>
  <si>
    <t>210220441</t>
  </si>
  <si>
    <t>ochrana zemní svorky asfaltovým nátěrem</t>
  </si>
  <si>
    <t>47</t>
  </si>
  <si>
    <t>210810013</t>
  </si>
  <si>
    <t>kabel(-CYKY) volně ulož.do 5x10/12x4/19x2,5/24x1,5</t>
  </si>
  <si>
    <t>48</t>
  </si>
  <si>
    <t>210950101</t>
  </si>
  <si>
    <t>označovací štítek na kabel</t>
  </si>
  <si>
    <t>49</t>
  </si>
  <si>
    <t>210100101</t>
  </si>
  <si>
    <t>ukončení na svorkovnici vodič do 16mm2</t>
  </si>
  <si>
    <t>50</t>
  </si>
  <si>
    <t>210100641</t>
  </si>
  <si>
    <t>koncovka 1kV staniční plast do 4x35</t>
  </si>
  <si>
    <t>51</t>
  </si>
  <si>
    <t>210191526</t>
  </si>
  <si>
    <t>koncovkový díl pro kabel.skříň (stáv. ZM)</t>
  </si>
  <si>
    <t>212</t>
  </si>
  <si>
    <t>Demontáže</t>
  </si>
  <si>
    <t>52</t>
  </si>
  <si>
    <t>koncovkový díl pro kabel. skříň (stáv. ZM) /dmtž</t>
  </si>
  <si>
    <t>219</t>
  </si>
  <si>
    <t>Ostatní náklady, revize</t>
  </si>
  <si>
    <t>75</t>
  </si>
  <si>
    <t>218009001</t>
  </si>
  <si>
    <t>poplatek za recyklaci svítidla přes 50cm</t>
  </si>
  <si>
    <t>76</t>
  </si>
  <si>
    <t>219990088</t>
  </si>
  <si>
    <t>zkoušky hutnění zásypu</t>
  </si>
  <si>
    <t>77</t>
  </si>
  <si>
    <t>219990063</t>
  </si>
  <si>
    <t>dozory správců inženýrských sítí</t>
  </si>
  <si>
    <t>HOD</t>
  </si>
  <si>
    <t>78</t>
  </si>
  <si>
    <t>219990065</t>
  </si>
  <si>
    <t>součinnost správce sítě</t>
  </si>
  <si>
    <t>79</t>
  </si>
  <si>
    <t>217309013</t>
  </si>
  <si>
    <t>vypracování zprávy VR/cena akce do 1.000.000 kč</t>
  </si>
  <si>
    <t>460</t>
  </si>
  <si>
    <t>54</t>
  </si>
  <si>
    <t>460100001</t>
  </si>
  <si>
    <t>pouzdrový základ VO mimo trasu kabelu pr.0,2/0,8m</t>
  </si>
  <si>
    <t>55</t>
  </si>
  <si>
    <t>460050703</t>
  </si>
  <si>
    <t>výkop jámy do 2m3 pro stožár VO ruční tz.3/ko1.0</t>
  </si>
  <si>
    <t>56</t>
  </si>
  <si>
    <t>460600001</t>
  </si>
  <si>
    <t>odvoz zeminy do 10km vč.poplatku za skládku</t>
  </si>
  <si>
    <t>57</t>
  </si>
  <si>
    <t>460100002</t>
  </si>
  <si>
    <t>pouzdrový základ VO mimo trasu kabelu pr.0,25/1,5m</t>
  </si>
  <si>
    <t>58</t>
  </si>
  <si>
    <t>460010024</t>
  </si>
  <si>
    <t>vytyčení trasy kabelu v zastavěném prostoru vč.mat</t>
  </si>
  <si>
    <t>KM</t>
  </si>
  <si>
    <t>59</t>
  </si>
  <si>
    <t>460710003</t>
  </si>
  <si>
    <t>geodetické zaměření skutečné polohy-členitá trasa</t>
  </si>
  <si>
    <t>60</t>
  </si>
  <si>
    <t>460270042</t>
  </si>
  <si>
    <t>vysekání niky a zazdění skříně SP3,SPP3</t>
  </si>
  <si>
    <t>61</t>
  </si>
  <si>
    <t>460200143</t>
  </si>
  <si>
    <t>výkop kabel.rýhy šířka 35/hloubka 60cm tz.3/ko1.0</t>
  </si>
  <si>
    <t>62</t>
  </si>
  <si>
    <t>460490011</t>
  </si>
  <si>
    <t>výstražná fólie šířka do 30cm</t>
  </si>
  <si>
    <t>63</t>
  </si>
  <si>
    <t>460510031</t>
  </si>
  <si>
    <t>kabelový prostup z ohebné roury plast pr.110mm</t>
  </si>
  <si>
    <t>64</t>
  </si>
  <si>
    <t>460560143</t>
  </si>
  <si>
    <t>zához kabelové rýhy šířka 35/hloubka 60cm tz.3</t>
  </si>
  <si>
    <t>65</t>
  </si>
  <si>
    <t>460620013</t>
  </si>
  <si>
    <t>provizorní úprava terénu třída zeminy 3</t>
  </si>
  <si>
    <t>66</t>
  </si>
  <si>
    <t>460200163</t>
  </si>
  <si>
    <t>výkop kabel.rýhy šířka 35/hloubka 80cm tz.3/ko1.0</t>
  </si>
  <si>
    <t>67</t>
  </si>
  <si>
    <t>460560163</t>
  </si>
  <si>
    <t>zához kabelové rýhy šířka 35/hloubka 80cm tz.3</t>
  </si>
  <si>
    <t>68</t>
  </si>
  <si>
    <t>460030071</t>
  </si>
  <si>
    <t>bourání živičných povrchů 3-5cm</t>
  </si>
  <si>
    <t>69</t>
  </si>
  <si>
    <t>460030082</t>
  </si>
  <si>
    <t>řezání spáry v betonu do 10cm</t>
  </si>
  <si>
    <t>70</t>
  </si>
  <si>
    <t>460080103</t>
  </si>
  <si>
    <t>bourání betonu tl.10cm</t>
  </si>
  <si>
    <t>71</t>
  </si>
  <si>
    <t>460650015</t>
  </si>
  <si>
    <t>podklad nebo zához štěrkopískem</t>
  </si>
  <si>
    <t>72</t>
  </si>
  <si>
    <t>460650022</t>
  </si>
  <si>
    <t>betonová vozovka vrstva 10cm vč.materiálu</t>
  </si>
  <si>
    <t>73</t>
  </si>
  <si>
    <t>460650046</t>
  </si>
  <si>
    <t>litý asfalt tl.4cm vč.materiálu</t>
  </si>
  <si>
    <t>74</t>
  </si>
  <si>
    <t>460620006</t>
  </si>
  <si>
    <t>osetí povrchu travou</t>
  </si>
  <si>
    <t>MAT-1</t>
  </si>
  <si>
    <t>Dodávky zařízení</t>
  </si>
  <si>
    <t>990153</t>
  </si>
  <si>
    <t>svítidlo LED [např. AMPERA EVO/5302/10LED/11W/300mA/WW nebo rovnocenné]</t>
  </si>
  <si>
    <t>990079</t>
  </si>
  <si>
    <t>univerzální skříň [např. ARIA 43 nebo rovnocenná] IP66, IK10, neprůhl. přívod jistič 10A, vývod chránič s nadproudovou ochranou</t>
  </si>
  <si>
    <t>560005</t>
  </si>
  <si>
    <t>stožár osvětlov bezpatic K5-133/89/60Z žárZn</t>
  </si>
  <si>
    <t>569404</t>
  </si>
  <si>
    <t>ochranná manžeta OM133 pro K,KL,UZ,UZL/M/N,KN,KD</t>
  </si>
  <si>
    <t>990141</t>
  </si>
  <si>
    <t>konektor pro LED svítídla [např. ZHAGA Socket nebo rovnocenný]</t>
  </si>
  <si>
    <t>560001</t>
  </si>
  <si>
    <t>stožár osvětlov bezpatic K3,5-133/89/60Z žárZn</t>
  </si>
  <si>
    <t>MAT-2</t>
  </si>
  <si>
    <t>Materiál elektromontážní</t>
  </si>
  <si>
    <t>990036</t>
  </si>
  <si>
    <t>svítidlo LED [např. RAMBO nebo rovnocenné] 3500/4K/2112 lm/24W antivandal IK10 tř.II</t>
  </si>
  <si>
    <t>990069</t>
  </si>
  <si>
    <t>stož. výzbroj SCHM 9.16.4 odbočná/TNC 1xRSP4</t>
  </si>
  <si>
    <t>990067</t>
  </si>
  <si>
    <t>stož. výzbroj SCHM 6.16.4 průchozí/TNC 1xRSP4</t>
  </si>
  <si>
    <t>990012</t>
  </si>
  <si>
    <t>štítek pro označení stožáru VO</t>
  </si>
  <si>
    <t>101105</t>
  </si>
  <si>
    <t>kabel CYKY 3x1,5</t>
  </si>
  <si>
    <t>101106</t>
  </si>
  <si>
    <t>kabel CYKY 3x2,5</t>
  </si>
  <si>
    <t>317122</t>
  </si>
  <si>
    <t>krabice pancéř protahovací T 9216</t>
  </si>
  <si>
    <t>317112</t>
  </si>
  <si>
    <t>krabice pancéř protahovací přímá 9016</t>
  </si>
  <si>
    <t>324162</t>
  </si>
  <si>
    <t>koleno ocel pancéř pozink 6116ZNM</t>
  </si>
  <si>
    <t>324142</t>
  </si>
  <si>
    <t>trubka ocel pancéř závit žárZn 6016ZN</t>
  </si>
  <si>
    <t>295011</t>
  </si>
  <si>
    <t>vedení FeZn pr.10mm(0,63kg/m)</t>
  </si>
  <si>
    <t>295075</t>
  </si>
  <si>
    <t>svorka pásku drátu zemnící SR3b 4šrouby FeZn</t>
  </si>
  <si>
    <t>101209</t>
  </si>
  <si>
    <t>kabel CYKY 4x10</t>
  </si>
  <si>
    <t>199513</t>
  </si>
  <si>
    <t>štítek kabelový 60x24mm velký</t>
  </si>
  <si>
    <t>192309</t>
  </si>
  <si>
    <t>koncovka 1kV plast KSCZ4X/6-25(4x10)</t>
  </si>
  <si>
    <t>MAT-4</t>
  </si>
  <si>
    <t>Materiál zemní + stavební</t>
  </si>
  <si>
    <t>46221</t>
  </si>
  <si>
    <t>asfalt 80</t>
  </si>
  <si>
    <t>KG</t>
  </si>
  <si>
    <t>46134</t>
  </si>
  <si>
    <t>beton B13,5</t>
  </si>
  <si>
    <t>46451</t>
  </si>
  <si>
    <t>stožárové pouzdro plast SP200/1000</t>
  </si>
  <si>
    <t>46452</t>
  </si>
  <si>
    <t>stožárové pouzdro plast SP250/1000</t>
  </si>
  <si>
    <t>46381</t>
  </si>
  <si>
    <t>výstražná fólie šířka 0,2m</t>
  </si>
  <si>
    <t>46515</t>
  </si>
  <si>
    <t>roura korugovaná [např. KOPODUR KD09110 nebo rovnocenná] pr.110/94mm</t>
  </si>
  <si>
    <t>46525</t>
  </si>
  <si>
    <t>roura korugovaná spojka 02110</t>
  </si>
  <si>
    <t>KS</t>
  </si>
  <si>
    <t>46112</t>
  </si>
  <si>
    <t>štěrkopísek 0-16mm</t>
  </si>
  <si>
    <t>46249</t>
  </si>
  <si>
    <t>travní semeno</t>
  </si>
  <si>
    <t>D.2.4.2</t>
  </si>
  <si>
    <t>Náhradní výsadba</t>
  </si>
  <si>
    <t xml:space="preserve">  SO 801</t>
  </si>
  <si>
    <t>Sadové úpravy</t>
  </si>
  <si>
    <t>SO 801</t>
  </si>
  <si>
    <t>014211</t>
  </si>
  <si>
    <t>POPLATKY ZA ZEMNÍK - ORNICE</t>
  </si>
  <si>
    <t>12573</t>
  </si>
  <si>
    <t>VYKOPÁVKY ZE ZEMNÍKŮ A SKLÁDEK TŘ. I</t>
  </si>
  <si>
    <t>18222</t>
  </si>
  <si>
    <t>ROZPROSTŘENÍ ORNICE VE SVAHU V TL DO 0,15M</t>
  </si>
  <si>
    <t>Technická specifikace položky odpovídá příslušné cenové soustavě.  Obnovu svahu po odstranění mostu v rozsahu 300 m2 zajišťuje SŽ.</t>
  </si>
  <si>
    <t>18242</t>
  </si>
  <si>
    <t>ZALOŽENÍ TRÁVNÍKU HYDROOSEVEM NA ORNICI</t>
  </si>
  <si>
    <t>Technická specifikace položky odpovídá příslušné cenové soustavě. Obnovu svahu po odstranění mostu v rozsahu 300 m2 zajišťuje SŽ.</t>
  </si>
  <si>
    <t>18247</t>
  </si>
  <si>
    <t>OŠETŘOVÁNÍ TRÁVNÍKU</t>
  </si>
  <si>
    <t>183311</t>
  </si>
  <si>
    <t>SADOVNICKÉ OBDĚLÁNÍ PŮDY MECHANICKY</t>
  </si>
  <si>
    <t>183511</t>
  </si>
  <si>
    <t>CHEMICKÉ ODPLEVELENÍ CELOPLOŠNÉ</t>
  </si>
  <si>
    <t>18600</t>
  </si>
  <si>
    <t>ZALÉVÁNÍ VODOU</t>
  </si>
  <si>
    <t>21450</t>
  </si>
  <si>
    <t>SANAČNÍ VRSTVY Z KAMENIVA</t>
  </si>
  <si>
    <t>SO 90-90</t>
  </si>
  <si>
    <t>Likvidace odpadů včetně dopravy</t>
  </si>
  <si>
    <t xml:space="preserve">  SO 90-90</t>
  </si>
  <si>
    <t>SO 98-98</t>
  </si>
  <si>
    <t>Všeobecný objekt</t>
  </si>
  <si>
    <t xml:space="preserve">  VON</t>
  </si>
  <si>
    <t>Všeobecný objekt - vedlejší a ostatní náklady</t>
  </si>
  <si>
    <t>VON</t>
  </si>
  <si>
    <t>Vedlejší a ostatní náklady</t>
  </si>
  <si>
    <t>R-VSEOB002</t>
  </si>
  <si>
    <t>Dokumentace skutečného provedení v listinné formě</t>
  </si>
  <si>
    <t>KPL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</si>
  <si>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</si>
  <si>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R-VSEOB003</t>
  </si>
  <si>
    <t>Dokumentace skutečného provedení v elektronické formě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</si>
  <si>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</si>
  <si>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R-VSEOB004</t>
  </si>
  <si>
    <t>Geodetické práce</t>
  </si>
  <si>
    <t>R-VSEOB005</t>
  </si>
  <si>
    <t>Ostatní náklady, měření, zkoušky atp.</t>
  </si>
  <si>
    <t>R-VSEOB006</t>
  </si>
  <si>
    <t>Nájmy záborů stavby (pozemky Bubny Development)</t>
  </si>
  <si>
    <t>KČ</t>
  </si>
  <si>
    <t>Položka pro nájem záboru stavby s předepsanou jednotkovou cenou položky 1 Kč.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</si>
</sst>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0+C10+C12+C16+C19+C21+C23+C25</f>
      </c>
    </row>
    <row r="7" spans="2:3" ht="12.75" customHeight="1">
      <c r="B7" s="8" t="s">
        <v>7</v>
      </c>
      <c s="10">
        <f>0+E10+E12+E16+E19+E21+E23+E25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301.a'!K8+'SO 301.a'!M8</f>
      </c>
      <c s="14">
        <f>C11*0.21</f>
      </c>
      <c s="14">
        <f>C11+D11</f>
      </c>
      <c s="13">
        <f>'SO 301.a'!T7</f>
      </c>
    </row>
    <row r="12" spans="1:6" ht="12.75">
      <c r="A12" s="11" t="s">
        <v>103</v>
      </c>
      <c s="12" t="s">
        <v>104</v>
      </c>
      <c s="14">
        <f>0+C13+C14+C15</f>
      </c>
      <c s="14">
        <f>C12*0.21</f>
      </c>
      <c s="14">
        <f>0+E13+E14+E15</f>
      </c>
      <c s="13">
        <f>0+F13+F14+F15</f>
      </c>
    </row>
    <row r="13" spans="1:6" ht="12.75">
      <c r="A13" s="11" t="s">
        <v>105</v>
      </c>
      <c s="12" t="s">
        <v>106</v>
      </c>
      <c s="14">
        <f>'SO 101.a'!K8+'SO 101.a'!M8</f>
      </c>
      <c s="14">
        <f>C13*0.21</f>
      </c>
      <c s="14">
        <f>C13+D13</f>
      </c>
      <c s="13">
        <f>'SO 101.a'!T7</f>
      </c>
    </row>
    <row r="14" spans="1:6" ht="12.75">
      <c r="A14" s="11" t="s">
        <v>188</v>
      </c>
      <c s="12" t="s">
        <v>189</v>
      </c>
      <c s="14">
        <f>'SO 101.b'!K8+'SO 101.b'!M8</f>
      </c>
      <c s="14">
        <f>C14*0.21</f>
      </c>
      <c s="14">
        <f>C14+D14</f>
      </c>
      <c s="13">
        <f>'SO 101.b'!T7</f>
      </c>
    </row>
    <row r="15" spans="1:6" ht="12.75">
      <c r="A15" s="11" t="s">
        <v>197</v>
      </c>
      <c s="12" t="s">
        <v>198</v>
      </c>
      <c s="14">
        <f>'SO 101.c'!K8+'SO 101.c'!M8</f>
      </c>
      <c s="14">
        <f>C15*0.21</f>
      </c>
      <c s="14">
        <f>C15+D15</f>
      </c>
      <c s="13">
        <f>'SO 101.c'!T7</f>
      </c>
    </row>
    <row r="16" spans="1:6" ht="12.75">
      <c r="A16" s="11" t="s">
        <v>257</v>
      </c>
      <c s="12" t="s">
        <v>258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259</v>
      </c>
      <c s="12" t="s">
        <v>260</v>
      </c>
      <c s="14">
        <f>'SO 001'!K8+'SO 001'!M8</f>
      </c>
      <c s="14">
        <f>C17*0.21</f>
      </c>
      <c s="14">
        <f>C17+D17</f>
      </c>
      <c s="13">
        <f>'SO 001'!T7</f>
      </c>
    </row>
    <row r="18" spans="1:6" ht="12.75">
      <c r="A18" s="11" t="s">
        <v>274</v>
      </c>
      <c s="12" t="s">
        <v>275</v>
      </c>
      <c s="14">
        <f>'SO 701'!K8+'SO 701'!M8</f>
      </c>
      <c s="14">
        <f>C18*0.21</f>
      </c>
      <c s="14">
        <f>C18+D18</f>
      </c>
      <c s="13">
        <f>'SO 701'!T7</f>
      </c>
    </row>
    <row r="19" spans="1:6" ht="12.75">
      <c r="A19" s="11" t="s">
        <v>285</v>
      </c>
      <c s="12" t="s">
        <v>286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287</v>
      </c>
      <c s="12" t="s">
        <v>288</v>
      </c>
      <c s="14">
        <f>'SO 401'!K8+'SO 401'!M8</f>
      </c>
      <c s="14">
        <f>C20*0.21</f>
      </c>
      <c s="14">
        <f>C20+D20</f>
      </c>
      <c s="13">
        <f>'SO 401'!T7</f>
      </c>
    </row>
    <row r="21" spans="1:6" ht="12.75">
      <c r="A21" s="11" t="s">
        <v>506</v>
      </c>
      <c s="12" t="s">
        <v>507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508</v>
      </c>
      <c s="12" t="s">
        <v>509</v>
      </c>
      <c s="14">
        <f>'SO 801'!K8+'SO 801'!M8</f>
      </c>
      <c s="14">
        <f>C22*0.21</f>
      </c>
      <c s="14">
        <f>C22+D22</f>
      </c>
      <c s="13">
        <f>'SO 801'!T7</f>
      </c>
    </row>
    <row r="23" spans="1:6" ht="12.75">
      <c r="A23" s="11" t="s">
        <v>531</v>
      </c>
      <c s="12" t="s">
        <v>532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533</v>
      </c>
      <c s="12" t="s">
        <v>532</v>
      </c>
      <c s="14">
        <f>'SO 90-90'!K8+'SO 90-90'!M8</f>
      </c>
      <c s="14">
        <f>C24*0.21</f>
      </c>
      <c s="14">
        <f>C24+D24</f>
      </c>
      <c s="13">
        <f>'SO 90-90'!T7</f>
      </c>
    </row>
    <row r="25" spans="1:6" ht="12.75">
      <c r="A25" s="11" t="s">
        <v>534</v>
      </c>
      <c s="12" t="s">
        <v>535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536</v>
      </c>
      <c s="12" t="s">
        <v>537</v>
      </c>
      <c s="14">
        <f>VON!K8+VON!M8</f>
      </c>
      <c s="14">
        <f>C26*0.21</f>
      </c>
      <c s="14">
        <f>C26+D26</f>
      </c>
      <c s="13">
        <f>VON!T7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531</v>
      </c>
      <c s="41">
        <f>Rekapitulace!C23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531</v>
      </c>
      <c r="E4" s="26" t="s">
        <v>532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COUNTIFS(L8:L22,"=0",A8:A22,"P")+COUNTIFS(L8:L22,"",A8:A22,"P")+SUM(Q8:Q22)</f>
      </c>
    </row>
    <row r="8" spans="1:13" ht="12.75">
      <c r="A8" t="s">
        <v>45</v>
      </c>
      <c r="C8" s="28" t="s">
        <v>531</v>
      </c>
      <c r="E8" s="30" t="s">
        <v>532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14709.304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54</v>
      </c>
    </row>
    <row r="12" spans="1:5" ht="12.75">
      <c r="A12" s="35" t="s">
        <v>59</v>
      </c>
      <c r="E12" s="40" t="s">
        <v>5</v>
      </c>
    </row>
    <row r="13" spans="1:5" ht="114.75">
      <c r="A13" t="s">
        <v>60</v>
      </c>
      <c r="E13" s="39" t="s">
        <v>108</v>
      </c>
    </row>
    <row r="14" spans="1:16" ht="25.5">
      <c r="A14" t="s">
        <v>50</v>
      </c>
      <c s="34" t="s">
        <v>28</v>
      </c>
      <c s="34" t="s">
        <v>262</v>
      </c>
      <c s="35" t="s">
        <v>263</v>
      </c>
      <c s="6" t="s">
        <v>264</v>
      </c>
      <c s="36" t="s">
        <v>55</v>
      </c>
      <c s="37">
        <v>31.68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264</v>
      </c>
    </row>
    <row r="16" spans="1:5" ht="12.75">
      <c r="A16" s="35" t="s">
        <v>59</v>
      </c>
      <c r="E16" s="40" t="s">
        <v>5</v>
      </c>
    </row>
    <row r="17" spans="1:5" ht="127.5">
      <c r="A17" t="s">
        <v>60</v>
      </c>
      <c r="E17" s="39" t="s">
        <v>265</v>
      </c>
    </row>
    <row r="18" spans="1:16" ht="25.5">
      <c r="A18" t="s">
        <v>50</v>
      </c>
      <c s="34" t="s">
        <v>26</v>
      </c>
      <c s="34" t="s">
        <v>109</v>
      </c>
      <c s="35" t="s">
        <v>200</v>
      </c>
      <c s="6" t="s">
        <v>201</v>
      </c>
      <c s="36" t="s">
        <v>55</v>
      </c>
      <c s="37">
        <v>20.28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201</v>
      </c>
    </row>
    <row r="20" spans="1:5" ht="12.75">
      <c r="A20" s="35" t="s">
        <v>59</v>
      </c>
      <c r="E20" s="40" t="s">
        <v>5</v>
      </c>
    </row>
    <row r="21" spans="1:5" ht="114.75">
      <c r="A21" t="s">
        <v>60</v>
      </c>
      <c r="E21" s="39" t="s">
        <v>61</v>
      </c>
    </row>
    <row r="22" spans="1:16" ht="25.5">
      <c r="A22" t="s">
        <v>50</v>
      </c>
      <c s="34" t="s">
        <v>70</v>
      </c>
      <c s="34" t="s">
        <v>109</v>
      </c>
      <c s="35" t="s">
        <v>110</v>
      </c>
      <c s="6" t="s">
        <v>111</v>
      </c>
      <c s="36" t="s">
        <v>55</v>
      </c>
      <c s="37">
        <v>573.192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111</v>
      </c>
    </row>
    <row r="24" spans="1:5" ht="12.75">
      <c r="A24" s="35" t="s">
        <v>59</v>
      </c>
      <c r="E24" s="40" t="s">
        <v>5</v>
      </c>
    </row>
    <row r="25" spans="1:5" ht="114.75">
      <c r="A25" t="s">
        <v>60</v>
      </c>
      <c r="E2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534</v>
      </c>
      <c s="41">
        <f>Rekapitulace!C25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534</v>
      </c>
      <c r="E4" s="26" t="s">
        <v>535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538</v>
      </c>
      <c r="E8" s="30" t="s">
        <v>537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539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540</v>
      </c>
      <c s="35" t="s">
        <v>5</v>
      </c>
      <c s="6" t="s">
        <v>541</v>
      </c>
      <c s="36" t="s">
        <v>542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541</v>
      </c>
    </row>
    <row r="12" spans="1:5" ht="12.75">
      <c r="A12" s="35" t="s">
        <v>59</v>
      </c>
      <c r="E12" s="40" t="s">
        <v>5</v>
      </c>
    </row>
    <row r="13" spans="1:5" ht="102">
      <c r="A13" t="s">
        <v>60</v>
      </c>
      <c r="E13" s="39" t="s">
        <v>543</v>
      </c>
    </row>
    <row r="14" spans="1:16" ht="12.75">
      <c r="A14" t="s">
        <v>50</v>
      </c>
      <c s="34" t="s">
        <v>28</v>
      </c>
      <c s="34" t="s">
        <v>544</v>
      </c>
      <c s="35" t="s">
        <v>5</v>
      </c>
      <c s="6" t="s">
        <v>545</v>
      </c>
      <c s="36" t="s">
        <v>542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545</v>
      </c>
    </row>
    <row r="16" spans="1:5" ht="12.75">
      <c r="A16" s="35" t="s">
        <v>59</v>
      </c>
      <c r="E16" s="40" t="s">
        <v>5</v>
      </c>
    </row>
    <row r="17" spans="1:5" ht="38.25">
      <c r="A17" t="s">
        <v>60</v>
      </c>
      <c r="E17" s="39" t="s">
        <v>546</v>
      </c>
    </row>
    <row r="18" spans="1:16" ht="12.75">
      <c r="A18" t="s">
        <v>50</v>
      </c>
      <c s="34" t="s">
        <v>26</v>
      </c>
      <c s="34" t="s">
        <v>547</v>
      </c>
      <c s="35" t="s">
        <v>5</v>
      </c>
      <c s="6" t="s">
        <v>548</v>
      </c>
      <c s="36" t="s">
        <v>542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548</v>
      </c>
    </row>
    <row r="20" spans="1:5" ht="12.75">
      <c r="A20" s="35" t="s">
        <v>59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70</v>
      </c>
      <c s="34" t="s">
        <v>549</v>
      </c>
      <c s="35" t="s">
        <v>5</v>
      </c>
      <c s="6" t="s">
        <v>550</v>
      </c>
      <c s="36" t="s">
        <v>542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550</v>
      </c>
    </row>
    <row r="24" spans="1:5" ht="12.75">
      <c r="A24" s="35" t="s">
        <v>59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551</v>
      </c>
      <c s="35" t="s">
        <v>5</v>
      </c>
      <c s="6" t="s">
        <v>552</v>
      </c>
      <c s="36" t="s">
        <v>553</v>
      </c>
      <c s="37">
        <v>304640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552</v>
      </c>
    </row>
    <row r="28" spans="1:5" ht="12.75">
      <c r="A28" s="35" t="s">
        <v>59</v>
      </c>
      <c r="E28" s="40" t="s">
        <v>5</v>
      </c>
    </row>
    <row r="29" spans="1:5" ht="12.75">
      <c r="A29" t="s">
        <v>60</v>
      </c>
      <c r="E29" s="39" t="s">
        <v>554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COUNTIFS(L8:L61,"=0",A8:A61,"P")+COUNTIFS(L8:L61,"",A8:A61,"P")+SUM(Q8:Q61)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0+J9+J14+J43+J48</f>
      </c>
      <c s="29">
        <f>0+K9+K14+K43+K48</f>
      </c>
      <c s="29">
        <f>0+L9+L14+L43+L48</f>
      </c>
      <c s="29">
        <f>0+M9+M14+M43+M48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932.584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14.75">
      <c r="A13" t="s">
        <v>60</v>
      </c>
      <c r="E13" s="39" t="s">
        <v>61</v>
      </c>
    </row>
    <row r="14" spans="1:13" ht="12.75">
      <c r="A14" t="s">
        <v>47</v>
      </c>
      <c r="C14" s="31" t="s">
        <v>51</v>
      </c>
      <c r="E14" s="33" t="s">
        <v>62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63</v>
      </c>
      <c s="35" t="s">
        <v>5</v>
      </c>
      <c s="6" t="s">
        <v>64</v>
      </c>
      <c s="36" t="s">
        <v>65</v>
      </c>
      <c s="37">
        <v>791.149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28</v>
      </c>
    </row>
    <row r="16" spans="1:5" ht="12.75">
      <c r="A16" s="35" t="s">
        <v>57</v>
      </c>
      <c r="E16" s="39" t="s">
        <v>64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67</v>
      </c>
    </row>
    <row r="19" spans="1:16" ht="12.75">
      <c r="A19" t="s">
        <v>50</v>
      </c>
      <c s="34" t="s">
        <v>26</v>
      </c>
      <c s="34" t="s">
        <v>68</v>
      </c>
      <c s="35" t="s">
        <v>5</v>
      </c>
      <c s="6" t="s">
        <v>69</v>
      </c>
      <c s="36" t="s">
        <v>65</v>
      </c>
      <c s="37">
        <v>466.292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28</v>
      </c>
    </row>
    <row r="20" spans="1:5" ht="12.75">
      <c r="A20" s="35" t="s">
        <v>57</v>
      </c>
      <c r="E20" s="39" t="s">
        <v>69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67</v>
      </c>
    </row>
    <row r="23" spans="1:16" ht="12.75">
      <c r="A23" t="s">
        <v>50</v>
      </c>
      <c s="34" t="s">
        <v>70</v>
      </c>
      <c s="34" t="s">
        <v>71</v>
      </c>
      <c s="35" t="s">
        <v>5</v>
      </c>
      <c s="6" t="s">
        <v>72</v>
      </c>
      <c s="36" t="s">
        <v>65</v>
      </c>
      <c s="37">
        <v>791.149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28</v>
      </c>
    </row>
    <row r="24" spans="1:5" ht="12.75">
      <c r="A24" s="35" t="s">
        <v>57</v>
      </c>
      <c r="E24" s="39" t="s">
        <v>72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67</v>
      </c>
    </row>
    <row r="27" spans="1:16" ht="12.75">
      <c r="A27" t="s">
        <v>50</v>
      </c>
      <c s="34" t="s">
        <v>73</v>
      </c>
      <c s="34" t="s">
        <v>74</v>
      </c>
      <c s="35" t="s">
        <v>5</v>
      </c>
      <c s="6" t="s">
        <v>75</v>
      </c>
      <c s="36" t="s">
        <v>65</v>
      </c>
      <c s="37">
        <v>791.149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28</v>
      </c>
    </row>
    <row r="28" spans="1:5" ht="12.75">
      <c r="A28" s="35" t="s">
        <v>57</v>
      </c>
      <c r="E28" s="39" t="s">
        <v>75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67</v>
      </c>
    </row>
    <row r="31" spans="1:16" ht="12.75">
      <c r="A31" t="s">
        <v>50</v>
      </c>
      <c s="34" t="s">
        <v>27</v>
      </c>
      <c s="34" t="s">
        <v>76</v>
      </c>
      <c s="35" t="s">
        <v>5</v>
      </c>
      <c s="6" t="s">
        <v>77</v>
      </c>
      <c s="36" t="s">
        <v>65</v>
      </c>
      <c s="37">
        <v>791.149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28</v>
      </c>
    </row>
    <row r="32" spans="1:5" ht="12.75">
      <c r="A32" s="35" t="s">
        <v>57</v>
      </c>
      <c r="E32" s="39" t="s">
        <v>77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67</v>
      </c>
    </row>
    <row r="35" spans="1:16" ht="12.75">
      <c r="A35" t="s">
        <v>50</v>
      </c>
      <c s="34" t="s">
        <v>78</v>
      </c>
      <c s="34" t="s">
        <v>79</v>
      </c>
      <c s="35" t="s">
        <v>5</v>
      </c>
      <c s="6" t="s">
        <v>80</v>
      </c>
      <c s="36" t="s">
        <v>65</v>
      </c>
      <c s="37">
        <v>259.051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28</v>
      </c>
    </row>
    <row r="36" spans="1:5" ht="12.75">
      <c r="A36" s="35" t="s">
        <v>57</v>
      </c>
      <c r="E36" s="39" t="s">
        <v>80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67</v>
      </c>
    </row>
    <row r="39" spans="1:16" ht="12.75">
      <c r="A39" t="s">
        <v>50</v>
      </c>
      <c s="34" t="s">
        <v>81</v>
      </c>
      <c s="34" t="s">
        <v>82</v>
      </c>
      <c s="35" t="s">
        <v>5</v>
      </c>
      <c s="6" t="s">
        <v>83</v>
      </c>
      <c s="36" t="s">
        <v>65</v>
      </c>
      <c s="37">
        <v>180.937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28</v>
      </c>
    </row>
    <row r="40" spans="1:5" ht="12.75">
      <c r="A40" s="35" t="s">
        <v>57</v>
      </c>
      <c r="E40" s="39" t="s">
        <v>83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67</v>
      </c>
    </row>
    <row r="43" spans="1:13" ht="12.75">
      <c r="A43" t="s">
        <v>47</v>
      </c>
      <c r="C43" s="31" t="s">
        <v>70</v>
      </c>
      <c r="E43" s="33" t="s">
        <v>84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85</v>
      </c>
      <c s="34" t="s">
        <v>86</v>
      </c>
      <c s="35" t="s">
        <v>5</v>
      </c>
      <c s="6" t="s">
        <v>87</v>
      </c>
      <c s="36" t="s">
        <v>65</v>
      </c>
      <c s="37">
        <v>26.304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28</v>
      </c>
    </row>
    <row r="45" spans="1:5" ht="12.75">
      <c r="A45" s="35" t="s">
        <v>57</v>
      </c>
      <c r="E45" s="39" t="s">
        <v>87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67</v>
      </c>
    </row>
    <row r="48" spans="1:13" ht="12.75">
      <c r="A48" t="s">
        <v>47</v>
      </c>
      <c r="C48" s="31" t="s">
        <v>81</v>
      </c>
      <c r="E48" s="33" t="s">
        <v>88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50</v>
      </c>
      <c s="34" t="s">
        <v>89</v>
      </c>
      <c s="34" t="s">
        <v>90</v>
      </c>
      <c s="35" t="s">
        <v>5</v>
      </c>
      <c s="6" t="s">
        <v>91</v>
      </c>
      <c s="36" t="s">
        <v>92</v>
      </c>
      <c s="37">
        <v>199.27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28</v>
      </c>
    </row>
    <row r="50" spans="1:5" ht="12.75">
      <c r="A50" s="35" t="s">
        <v>57</v>
      </c>
      <c r="E50" s="39" t="s">
        <v>91</v>
      </c>
    </row>
    <row r="51" spans="1:5" ht="12.75">
      <c r="A51" s="35" t="s">
        <v>59</v>
      </c>
      <c r="E51" s="40" t="s">
        <v>5</v>
      </c>
    </row>
    <row r="52" spans="1:5" ht="12.75">
      <c r="A52" t="s">
        <v>60</v>
      </c>
      <c r="E52" s="39" t="s">
        <v>67</v>
      </c>
    </row>
    <row r="53" spans="1:16" ht="12.75">
      <c r="A53" t="s">
        <v>50</v>
      </c>
      <c s="34" t="s">
        <v>93</v>
      </c>
      <c s="34" t="s">
        <v>94</v>
      </c>
      <c s="35" t="s">
        <v>5</v>
      </c>
      <c s="6" t="s">
        <v>95</v>
      </c>
      <c s="36" t="s">
        <v>96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28</v>
      </c>
    </row>
    <row r="54" spans="1:5" ht="12.75">
      <c r="A54" s="35" t="s">
        <v>57</v>
      </c>
      <c r="E54" s="39" t="s">
        <v>95</v>
      </c>
    </row>
    <row r="55" spans="1:5" ht="12.75">
      <c r="A55" s="35" t="s">
        <v>59</v>
      </c>
      <c r="E55" s="40" t="s">
        <v>5</v>
      </c>
    </row>
    <row r="56" spans="1:5" ht="12.75">
      <c r="A56" t="s">
        <v>60</v>
      </c>
      <c r="E56" s="39" t="s">
        <v>67</v>
      </c>
    </row>
    <row r="57" spans="1:16" ht="12.75">
      <c r="A57" t="s">
        <v>50</v>
      </c>
      <c s="34" t="s">
        <v>97</v>
      </c>
      <c s="34" t="s">
        <v>98</v>
      </c>
      <c s="35" t="s">
        <v>5</v>
      </c>
      <c s="6" t="s">
        <v>99</v>
      </c>
      <c s="36" t="s">
        <v>92</v>
      </c>
      <c s="37">
        <v>199.27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28</v>
      </c>
    </row>
    <row r="58" spans="1:5" ht="12.75">
      <c r="A58" s="35" t="s">
        <v>57</v>
      </c>
      <c r="E58" s="39" t="s">
        <v>99</v>
      </c>
    </row>
    <row r="59" spans="1:5" ht="12.75">
      <c r="A59" s="35" t="s">
        <v>59</v>
      </c>
      <c r="E59" s="40" t="s">
        <v>5</v>
      </c>
    </row>
    <row r="60" spans="1:5" ht="12.75">
      <c r="A60" t="s">
        <v>60</v>
      </c>
      <c r="E60" s="39" t="s">
        <v>67</v>
      </c>
    </row>
    <row r="61" spans="1:16" ht="12.75">
      <c r="A61" t="s">
        <v>50</v>
      </c>
      <c s="34" t="s">
        <v>100</v>
      </c>
      <c s="34" t="s">
        <v>101</v>
      </c>
      <c s="35" t="s">
        <v>5</v>
      </c>
      <c s="6" t="s">
        <v>102</v>
      </c>
      <c s="36" t="s">
        <v>92</v>
      </c>
      <c s="37">
        <v>199.27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28</v>
      </c>
    </row>
    <row r="62" spans="1:5" ht="12.75">
      <c r="A62" s="35" t="s">
        <v>57</v>
      </c>
      <c r="E62" s="39" t="s">
        <v>102</v>
      </c>
    </row>
    <row r="63" spans="1:5" ht="12.75">
      <c r="A63" s="35" t="s">
        <v>59</v>
      </c>
      <c r="E63" s="40" t="s">
        <v>5</v>
      </c>
    </row>
    <row r="64" spans="1:5" ht="12.75">
      <c r="A64" t="s">
        <v>60</v>
      </c>
      <c r="E64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103</v>
      </c>
      <c r="E4" s="26" t="s">
        <v>104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COUNTIFS(L8:L128,"=0",A8:A128,"P")+COUNTIFS(L8:L128,"",A8:A128,"P")+SUM(Q8:Q128)</f>
      </c>
    </row>
    <row r="8" spans="1:13" ht="12.75">
      <c r="A8" t="s">
        <v>45</v>
      </c>
      <c r="C8" s="28" t="s">
        <v>107</v>
      </c>
      <c r="E8" s="30" t="s">
        <v>106</v>
      </c>
      <c r="J8" s="29">
        <f>0+J9+J18+J47+J60+J69+J110+J115</f>
      </c>
      <c s="29">
        <f>0+K9+K18+K47+K60+K69+K110+K115</f>
      </c>
      <c s="29">
        <f>0+L9+L18+L47+L60+L69+L110+L115</f>
      </c>
      <c s="29">
        <f>0+M9+M18+M47+M60+M69+M110+M115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13753.76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14.75">
      <c r="A13" t="s">
        <v>60</v>
      </c>
      <c r="E13" s="39" t="s">
        <v>108</v>
      </c>
    </row>
    <row r="14" spans="1:16" ht="25.5">
      <c r="A14" t="s">
        <v>50</v>
      </c>
      <c s="34" t="s">
        <v>26</v>
      </c>
      <c s="34" t="s">
        <v>109</v>
      </c>
      <c s="35" t="s">
        <v>110</v>
      </c>
      <c s="6" t="s">
        <v>111</v>
      </c>
      <c s="36" t="s">
        <v>55</v>
      </c>
      <c s="37">
        <v>450.72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114.75">
      <c r="A17" t="s">
        <v>60</v>
      </c>
      <c r="E17" s="39" t="s">
        <v>61</v>
      </c>
    </row>
    <row r="18" spans="1:13" ht="12.75">
      <c r="A18" t="s">
        <v>47</v>
      </c>
      <c r="C18" s="31" t="s">
        <v>51</v>
      </c>
      <c r="E18" s="33" t="s">
        <v>62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25.5">
      <c r="A19" t="s">
        <v>50</v>
      </c>
      <c s="34" t="s">
        <v>27</v>
      </c>
      <c s="34" t="s">
        <v>112</v>
      </c>
      <c s="35" t="s">
        <v>5</v>
      </c>
      <c s="6" t="s">
        <v>113</v>
      </c>
      <c s="36" t="s">
        <v>65</v>
      </c>
      <c s="37">
        <v>184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28</v>
      </c>
    </row>
    <row r="20" spans="1:5" ht="25.5">
      <c r="A20" s="35" t="s">
        <v>57</v>
      </c>
      <c r="E20" s="39" t="s">
        <v>113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67</v>
      </c>
    </row>
    <row r="23" spans="1:16" ht="12.75">
      <c r="A23" t="s">
        <v>50</v>
      </c>
      <c s="34" t="s">
        <v>81</v>
      </c>
      <c s="34" t="s">
        <v>114</v>
      </c>
      <c s="35" t="s">
        <v>5</v>
      </c>
      <c s="6" t="s">
        <v>115</v>
      </c>
      <c s="36" t="s">
        <v>65</v>
      </c>
      <c s="37">
        <v>838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28</v>
      </c>
    </row>
    <row r="24" spans="1:5" ht="12.75">
      <c r="A24" s="35" t="s">
        <v>57</v>
      </c>
      <c r="E24" s="39" t="s">
        <v>115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67</v>
      </c>
    </row>
    <row r="27" spans="1:16" ht="12.75">
      <c r="A27" t="s">
        <v>50</v>
      </c>
      <c s="34" t="s">
        <v>85</v>
      </c>
      <c s="34" t="s">
        <v>116</v>
      </c>
      <c s="35" t="s">
        <v>117</v>
      </c>
      <c s="6" t="s">
        <v>118</v>
      </c>
      <c s="36" t="s">
        <v>65</v>
      </c>
      <c s="37">
        <v>6666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28</v>
      </c>
    </row>
    <row r="28" spans="1:5" ht="12.75">
      <c r="A28" s="35" t="s">
        <v>57</v>
      </c>
      <c r="E28" s="39" t="s">
        <v>119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67</v>
      </c>
    </row>
    <row r="31" spans="1:16" ht="12.75">
      <c r="A31" t="s">
        <v>50</v>
      </c>
      <c s="34" t="s">
        <v>89</v>
      </c>
      <c s="34" t="s">
        <v>116</v>
      </c>
      <c s="35" t="s">
        <v>120</v>
      </c>
      <c s="6" t="s">
        <v>118</v>
      </c>
      <c s="36" t="s">
        <v>65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28</v>
      </c>
    </row>
    <row r="32" spans="1:5" ht="12.75">
      <c r="A32" s="35" t="s">
        <v>57</v>
      </c>
      <c r="E32" s="39" t="s">
        <v>121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67</v>
      </c>
    </row>
    <row r="35" spans="1:16" ht="12.75">
      <c r="A35" t="s">
        <v>50</v>
      </c>
      <c s="34" t="s">
        <v>93</v>
      </c>
      <c s="34" t="s">
        <v>63</v>
      </c>
      <c s="35" t="s">
        <v>5</v>
      </c>
      <c s="6" t="s">
        <v>64</v>
      </c>
      <c s="36" t="s">
        <v>65</v>
      </c>
      <c s="37">
        <v>838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28</v>
      </c>
    </row>
    <row r="36" spans="1:5" ht="12.75">
      <c r="A36" s="35" t="s">
        <v>57</v>
      </c>
      <c r="E36" s="39" t="s">
        <v>64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67</v>
      </c>
    </row>
    <row r="39" spans="1:16" ht="12.75">
      <c r="A39" t="s">
        <v>50</v>
      </c>
      <c s="34" t="s">
        <v>97</v>
      </c>
      <c s="34" t="s">
        <v>74</v>
      </c>
      <c s="35" t="s">
        <v>5</v>
      </c>
      <c s="6" t="s">
        <v>75</v>
      </c>
      <c s="36" t="s">
        <v>65</v>
      </c>
      <c s="37">
        <v>838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28</v>
      </c>
    </row>
    <row r="40" spans="1:5" ht="12.75">
      <c r="A40" s="35" t="s">
        <v>57</v>
      </c>
      <c r="E40" s="39" t="s">
        <v>75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67</v>
      </c>
    </row>
    <row r="43" spans="1:16" ht="25.5">
      <c r="A43" t="s">
        <v>50</v>
      </c>
      <c s="34" t="s">
        <v>100</v>
      </c>
      <c s="34" t="s">
        <v>122</v>
      </c>
      <c s="35" t="s">
        <v>5</v>
      </c>
      <c s="6" t="s">
        <v>123</v>
      </c>
      <c s="36" t="s">
        <v>65</v>
      </c>
      <c s="37">
        <v>838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28</v>
      </c>
    </row>
    <row r="44" spans="1:5" ht="25.5">
      <c r="A44" s="35" t="s">
        <v>57</v>
      </c>
      <c r="E44" s="39" t="s">
        <v>123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67</v>
      </c>
    </row>
    <row r="47" spans="1:13" ht="12.75">
      <c r="A47" t="s">
        <v>47</v>
      </c>
      <c r="C47" s="31" t="s">
        <v>28</v>
      </c>
      <c r="E47" s="33" t="s">
        <v>124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50</v>
      </c>
      <c s="34" t="s">
        <v>125</v>
      </c>
      <c s="34" t="s">
        <v>126</v>
      </c>
      <c s="35" t="s">
        <v>5</v>
      </c>
      <c s="6" t="s">
        <v>127</v>
      </c>
      <c s="36" t="s">
        <v>92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28</v>
      </c>
    </row>
    <row r="49" spans="1:5" ht="12.75">
      <c r="A49" s="35" t="s">
        <v>57</v>
      </c>
      <c r="E49" s="39" t="s">
        <v>127</v>
      </c>
    </row>
    <row r="50" spans="1:5" ht="12.75">
      <c r="A50" s="35" t="s">
        <v>59</v>
      </c>
      <c r="E50" s="40" t="s">
        <v>5</v>
      </c>
    </row>
    <row r="51" spans="1:5" ht="12.75">
      <c r="A51" t="s">
        <v>60</v>
      </c>
      <c r="E51" s="39" t="s">
        <v>67</v>
      </c>
    </row>
    <row r="52" spans="1:16" ht="12.75">
      <c r="A52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131</v>
      </c>
      <c s="37">
        <v>450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28</v>
      </c>
    </row>
    <row r="53" spans="1:5" ht="12.75">
      <c r="A53" s="35" t="s">
        <v>57</v>
      </c>
      <c r="E53" s="39" t="s">
        <v>130</v>
      </c>
    </row>
    <row r="54" spans="1:5" ht="12.75">
      <c r="A54" s="35" t="s">
        <v>59</v>
      </c>
      <c r="E54" s="40" t="s">
        <v>5</v>
      </c>
    </row>
    <row r="55" spans="1:5" ht="12.75">
      <c r="A55" t="s">
        <v>60</v>
      </c>
      <c r="E55" s="39" t="s">
        <v>67</v>
      </c>
    </row>
    <row r="56" spans="1:16" ht="12.75">
      <c r="A56" t="s">
        <v>50</v>
      </c>
      <c s="34" t="s">
        <v>132</v>
      </c>
      <c s="34" t="s">
        <v>133</v>
      </c>
      <c s="35" t="s">
        <v>5</v>
      </c>
      <c s="6" t="s">
        <v>134</v>
      </c>
      <c s="36" t="s">
        <v>96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28</v>
      </c>
    </row>
    <row r="57" spans="1:5" ht="12.75">
      <c r="A57" s="35" t="s">
        <v>57</v>
      </c>
      <c r="E57" s="39" t="s">
        <v>134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67</v>
      </c>
    </row>
    <row r="60" spans="1:13" ht="12.75">
      <c r="A60" t="s">
        <v>47</v>
      </c>
      <c r="C60" s="31" t="s">
        <v>70</v>
      </c>
      <c r="E60" s="33" t="s">
        <v>84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50</v>
      </c>
      <c s="34" t="s">
        <v>135</v>
      </c>
      <c s="34" t="s">
        <v>136</v>
      </c>
      <c s="35" t="s">
        <v>5</v>
      </c>
      <c s="6" t="s">
        <v>137</v>
      </c>
      <c s="36" t="s">
        <v>65</v>
      </c>
      <c s="37">
        <v>3.4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28</v>
      </c>
    </row>
    <row r="62" spans="1:5" ht="12.75">
      <c r="A62" s="35" t="s">
        <v>57</v>
      </c>
      <c r="E62" s="39" t="s">
        <v>137</v>
      </c>
    </row>
    <row r="63" spans="1:5" ht="12.75">
      <c r="A63" s="35" t="s">
        <v>59</v>
      </c>
      <c r="E63" s="40" t="s">
        <v>5</v>
      </c>
    </row>
    <row r="64" spans="1:5" ht="12.75">
      <c r="A64" t="s">
        <v>60</v>
      </c>
      <c r="E64" s="39" t="s">
        <v>67</v>
      </c>
    </row>
    <row r="65" spans="1:16" ht="12.75">
      <c r="A65" t="s">
        <v>50</v>
      </c>
      <c s="34" t="s">
        <v>138</v>
      </c>
      <c s="34" t="s">
        <v>139</v>
      </c>
      <c s="35" t="s">
        <v>5</v>
      </c>
      <c s="6" t="s">
        <v>140</v>
      </c>
      <c s="36" t="s">
        <v>65</v>
      </c>
      <c s="37">
        <v>14.5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28</v>
      </c>
    </row>
    <row r="66" spans="1:5" ht="12.75">
      <c r="A66" s="35" t="s">
        <v>57</v>
      </c>
      <c r="E66" s="39" t="s">
        <v>140</v>
      </c>
    </row>
    <row r="67" spans="1:5" ht="12.75">
      <c r="A67" s="35" t="s">
        <v>59</v>
      </c>
      <c r="E67" s="40" t="s">
        <v>5</v>
      </c>
    </row>
    <row r="68" spans="1:5" ht="12.75">
      <c r="A68" t="s">
        <v>60</v>
      </c>
      <c r="E68" s="39" t="s">
        <v>67</v>
      </c>
    </row>
    <row r="69" spans="1:13" ht="12.75">
      <c r="A69" t="s">
        <v>47</v>
      </c>
      <c r="C69" s="31" t="s">
        <v>73</v>
      </c>
      <c r="E69" s="33" t="s">
        <v>141</v>
      </c>
      <c r="J69" s="32">
        <f>0</f>
      </c>
      <c s="32">
        <f>0</f>
      </c>
      <c s="32">
        <f>0+L70+L74+L78+L82+L86+L90+L94+L98+L102+L106</f>
      </c>
      <c s="32">
        <f>0+M70+M74+M78+M82+M86+M90+M94+M98+M102+M106</f>
      </c>
    </row>
    <row r="70" spans="1:16" ht="12.75">
      <c r="A70" t="s">
        <v>50</v>
      </c>
      <c s="34" t="s">
        <v>142</v>
      </c>
      <c s="34" t="s">
        <v>143</v>
      </c>
      <c s="35" t="s">
        <v>5</v>
      </c>
      <c s="6" t="s">
        <v>144</v>
      </c>
      <c s="36" t="s">
        <v>131</v>
      </c>
      <c s="37">
        <v>61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28</v>
      </c>
    </row>
    <row r="71" spans="1:5" ht="12.75">
      <c r="A71" s="35" t="s">
        <v>57</v>
      </c>
      <c r="E71" s="39" t="s">
        <v>144</v>
      </c>
    </row>
    <row r="72" spans="1:5" ht="12.75">
      <c r="A72" s="35" t="s">
        <v>59</v>
      </c>
      <c r="E72" s="40" t="s">
        <v>5</v>
      </c>
    </row>
    <row r="73" spans="1:5" ht="12.75">
      <c r="A73" t="s">
        <v>60</v>
      </c>
      <c r="E73" s="39" t="s">
        <v>67</v>
      </c>
    </row>
    <row r="74" spans="1:16" ht="12.75">
      <c r="A74" t="s">
        <v>50</v>
      </c>
      <c s="34" t="s">
        <v>145</v>
      </c>
      <c s="34" t="s">
        <v>146</v>
      </c>
      <c s="35" t="s">
        <v>120</v>
      </c>
      <c s="6" t="s">
        <v>147</v>
      </c>
      <c s="36" t="s">
        <v>131</v>
      </c>
      <c s="37">
        <v>145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28</v>
      </c>
    </row>
    <row r="75" spans="1:5" ht="12.75">
      <c r="A75" s="35" t="s">
        <v>57</v>
      </c>
      <c r="E75" s="39" t="s">
        <v>147</v>
      </c>
    </row>
    <row r="76" spans="1:5" ht="12.75">
      <c r="A76" s="35" t="s">
        <v>59</v>
      </c>
      <c r="E76" s="40" t="s">
        <v>5</v>
      </c>
    </row>
    <row r="77" spans="1:5" ht="12.75">
      <c r="A77" t="s">
        <v>60</v>
      </c>
      <c r="E77" s="39" t="s">
        <v>67</v>
      </c>
    </row>
    <row r="78" spans="1:16" ht="12.75">
      <c r="A78" t="s">
        <v>50</v>
      </c>
      <c s="34" t="s">
        <v>148</v>
      </c>
      <c s="34" t="s">
        <v>146</v>
      </c>
      <c s="35" t="s">
        <v>149</v>
      </c>
      <c s="6" t="s">
        <v>147</v>
      </c>
      <c s="36" t="s">
        <v>131</v>
      </c>
      <c s="37">
        <v>250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28</v>
      </c>
    </row>
    <row r="79" spans="1:5" ht="12.75">
      <c r="A79" s="35" t="s">
        <v>57</v>
      </c>
      <c r="E79" s="39" t="s">
        <v>147</v>
      </c>
    </row>
    <row r="80" spans="1:5" ht="12.75">
      <c r="A80" s="35" t="s">
        <v>59</v>
      </c>
      <c r="E80" s="40" t="s">
        <v>5</v>
      </c>
    </row>
    <row r="81" spans="1:5" ht="12.75">
      <c r="A81" t="s">
        <v>60</v>
      </c>
      <c r="E81" s="39" t="s">
        <v>67</v>
      </c>
    </row>
    <row r="82" spans="1:16" ht="12.75">
      <c r="A82" t="s">
        <v>50</v>
      </c>
      <c s="34" t="s">
        <v>150</v>
      </c>
      <c s="34" t="s">
        <v>151</v>
      </c>
      <c s="35" t="s">
        <v>5</v>
      </c>
      <c s="6" t="s">
        <v>152</v>
      </c>
      <c s="36" t="s">
        <v>131</v>
      </c>
      <c s="37">
        <v>400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28</v>
      </c>
    </row>
    <row r="83" spans="1:5" ht="12.75">
      <c r="A83" s="35" t="s">
        <v>57</v>
      </c>
      <c r="E83" s="39" t="s">
        <v>152</v>
      </c>
    </row>
    <row r="84" spans="1:5" ht="12.75">
      <c r="A84" s="35" t="s">
        <v>59</v>
      </c>
      <c r="E84" s="40" t="s">
        <v>5</v>
      </c>
    </row>
    <row r="85" spans="1:5" ht="12.75">
      <c r="A85" t="s">
        <v>60</v>
      </c>
      <c r="E85" s="39" t="s">
        <v>67</v>
      </c>
    </row>
    <row r="86" spans="1:16" ht="25.5">
      <c r="A86" t="s">
        <v>50</v>
      </c>
      <c s="34" t="s">
        <v>153</v>
      </c>
      <c s="34" t="s">
        <v>154</v>
      </c>
      <c s="35" t="s">
        <v>5</v>
      </c>
      <c s="6" t="s">
        <v>155</v>
      </c>
      <c s="36" t="s">
        <v>131</v>
      </c>
      <c s="37">
        <v>145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28</v>
      </c>
    </row>
    <row r="87" spans="1:5" ht="25.5">
      <c r="A87" s="35" t="s">
        <v>57</v>
      </c>
      <c r="E87" s="39" t="s">
        <v>155</v>
      </c>
    </row>
    <row r="88" spans="1:5" ht="12.75">
      <c r="A88" s="35" t="s">
        <v>59</v>
      </c>
      <c r="E88" s="40" t="s">
        <v>5</v>
      </c>
    </row>
    <row r="89" spans="1:5" ht="12.75">
      <c r="A89" t="s">
        <v>60</v>
      </c>
      <c r="E89" s="39" t="s">
        <v>67</v>
      </c>
    </row>
    <row r="90" spans="1:16" ht="12.75">
      <c r="A90" t="s">
        <v>50</v>
      </c>
      <c s="34" t="s">
        <v>156</v>
      </c>
      <c s="34" t="s">
        <v>146</v>
      </c>
      <c s="35" t="s">
        <v>117</v>
      </c>
      <c s="6" t="s">
        <v>147</v>
      </c>
      <c s="36" t="s">
        <v>131</v>
      </c>
      <c s="37">
        <v>1447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157</v>
      </c>
      <c>
        <f>(M90*21)/100</f>
      </c>
      <c t="s">
        <v>28</v>
      </c>
    </row>
    <row r="91" spans="1:5" ht="12.75">
      <c r="A91" s="35" t="s">
        <v>57</v>
      </c>
      <c r="E91" s="39" t="s">
        <v>147</v>
      </c>
    </row>
    <row r="92" spans="1:5" ht="12.75">
      <c r="A92" s="35" t="s">
        <v>59</v>
      </c>
      <c r="E92" s="40" t="s">
        <v>5</v>
      </c>
    </row>
    <row r="93" spans="1:5" ht="12.75">
      <c r="A93" t="s">
        <v>60</v>
      </c>
      <c r="E93" s="39" t="s">
        <v>67</v>
      </c>
    </row>
    <row r="94" spans="1:16" ht="12.75">
      <c r="A94" t="s">
        <v>50</v>
      </c>
      <c s="34" t="s">
        <v>158</v>
      </c>
      <c s="34" t="s">
        <v>159</v>
      </c>
      <c s="35" t="s">
        <v>5</v>
      </c>
      <c s="6" t="s">
        <v>160</v>
      </c>
      <c s="36" t="s">
        <v>131</v>
      </c>
      <c s="37">
        <v>1447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157</v>
      </c>
      <c>
        <f>(M94*21)/100</f>
      </c>
      <c t="s">
        <v>28</v>
      </c>
    </row>
    <row r="95" spans="1:5" ht="12.75">
      <c r="A95" s="35" t="s">
        <v>57</v>
      </c>
      <c r="E95" s="39" t="s">
        <v>160</v>
      </c>
    </row>
    <row r="96" spans="1:5" ht="12.75">
      <c r="A96" s="35" t="s">
        <v>59</v>
      </c>
      <c r="E96" s="40" t="s">
        <v>5</v>
      </c>
    </row>
    <row r="97" spans="1:5" ht="12.75">
      <c r="A97" t="s">
        <v>60</v>
      </c>
      <c r="E97" s="39" t="s">
        <v>67</v>
      </c>
    </row>
    <row r="98" spans="1:16" ht="12.75">
      <c r="A98" t="s">
        <v>50</v>
      </c>
      <c s="34" t="s">
        <v>161</v>
      </c>
      <c s="34" t="s">
        <v>162</v>
      </c>
      <c s="35" t="s">
        <v>5</v>
      </c>
      <c s="6" t="s">
        <v>163</v>
      </c>
      <c s="36" t="s">
        <v>131</v>
      </c>
      <c s="37">
        <v>1447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157</v>
      </c>
      <c>
        <f>(M98*21)/100</f>
      </c>
      <c t="s">
        <v>28</v>
      </c>
    </row>
    <row r="99" spans="1:5" ht="12.75">
      <c r="A99" s="35" t="s">
        <v>57</v>
      </c>
      <c r="E99" s="39" t="s">
        <v>164</v>
      </c>
    </row>
    <row r="100" spans="1:5" ht="12.75">
      <c r="A100" s="35" t="s">
        <v>59</v>
      </c>
      <c r="E100" s="40" t="s">
        <v>5</v>
      </c>
    </row>
    <row r="101" spans="1:5" ht="12.75">
      <c r="A101" t="s">
        <v>60</v>
      </c>
      <c r="E101" s="39" t="s">
        <v>67</v>
      </c>
    </row>
    <row r="102" spans="1:16" ht="12.75">
      <c r="A102" t="s">
        <v>50</v>
      </c>
      <c s="34" t="s">
        <v>165</v>
      </c>
      <c s="34" t="s">
        <v>166</v>
      </c>
      <c s="35" t="s">
        <v>5</v>
      </c>
      <c s="6" t="s">
        <v>167</v>
      </c>
      <c s="36" t="s">
        <v>131</v>
      </c>
      <c s="37">
        <v>1447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157</v>
      </c>
      <c>
        <f>(M102*21)/100</f>
      </c>
      <c t="s">
        <v>28</v>
      </c>
    </row>
    <row r="103" spans="1:5" ht="12.75">
      <c r="A103" s="35" t="s">
        <v>57</v>
      </c>
      <c r="E103" s="39" t="s">
        <v>168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67</v>
      </c>
    </row>
    <row r="106" spans="1:16" ht="12.75">
      <c r="A106" t="s">
        <v>50</v>
      </c>
      <c s="34" t="s">
        <v>169</v>
      </c>
      <c s="34" t="s">
        <v>170</v>
      </c>
      <c s="35" t="s">
        <v>5</v>
      </c>
      <c s="6" t="s">
        <v>171</v>
      </c>
      <c s="36" t="s">
        <v>131</v>
      </c>
      <c s="37">
        <v>1447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157</v>
      </c>
      <c>
        <f>(M106*21)/100</f>
      </c>
      <c t="s">
        <v>28</v>
      </c>
    </row>
    <row r="107" spans="1:5" ht="12.75">
      <c r="A107" s="35" t="s">
        <v>57</v>
      </c>
      <c r="E107" s="39" t="s">
        <v>171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67</v>
      </c>
    </row>
    <row r="110" spans="1:13" ht="12.75">
      <c r="A110" t="s">
        <v>47</v>
      </c>
      <c r="C110" s="31" t="s">
        <v>81</v>
      </c>
      <c r="E110" s="33" t="s">
        <v>88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50</v>
      </c>
      <c s="34" t="s">
        <v>172</v>
      </c>
      <c s="34" t="s">
        <v>173</v>
      </c>
      <c s="35" t="s">
        <v>5</v>
      </c>
      <c s="6" t="s">
        <v>174</v>
      </c>
      <c s="36" t="s">
        <v>96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28</v>
      </c>
    </row>
    <row r="112" spans="1:5" ht="12.75">
      <c r="A112" s="35" t="s">
        <v>57</v>
      </c>
      <c r="E112" s="39" t="s">
        <v>174</v>
      </c>
    </row>
    <row r="113" spans="1:5" ht="12.75">
      <c r="A113" s="35" t="s">
        <v>59</v>
      </c>
      <c r="E113" s="40" t="s">
        <v>5</v>
      </c>
    </row>
    <row r="114" spans="1:5" ht="12.75">
      <c r="A114" t="s">
        <v>60</v>
      </c>
      <c r="E114" s="39" t="s">
        <v>67</v>
      </c>
    </row>
    <row r="115" spans="1:13" ht="12.75">
      <c r="A115" t="s">
        <v>47</v>
      </c>
      <c r="C115" s="31" t="s">
        <v>85</v>
      </c>
      <c r="E115" s="33" t="s">
        <v>175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50</v>
      </c>
      <c s="34" t="s">
        <v>176</v>
      </c>
      <c s="34" t="s">
        <v>177</v>
      </c>
      <c s="35" t="s">
        <v>117</v>
      </c>
      <c s="6" t="s">
        <v>178</v>
      </c>
      <c s="36" t="s">
        <v>92</v>
      </c>
      <c s="37">
        <v>735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66</v>
      </c>
      <c>
        <f>(M116*21)/100</f>
      </c>
      <c t="s">
        <v>28</v>
      </c>
    </row>
    <row r="117" spans="1:5" ht="12.75">
      <c r="A117" s="35" t="s">
        <v>57</v>
      </c>
      <c r="E117" s="39" t="s">
        <v>178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67</v>
      </c>
    </row>
    <row r="120" spans="1:16" ht="12.75">
      <c r="A120" t="s">
        <v>50</v>
      </c>
      <c s="34" t="s">
        <v>179</v>
      </c>
      <c s="34" t="s">
        <v>180</v>
      </c>
      <c s="35" t="s">
        <v>5</v>
      </c>
      <c s="6" t="s">
        <v>181</v>
      </c>
      <c s="36" t="s">
        <v>92</v>
      </c>
      <c s="37">
        <v>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28</v>
      </c>
    </row>
    <row r="121" spans="1:5" ht="12.75">
      <c r="A121" s="35" t="s">
        <v>57</v>
      </c>
      <c r="E121" s="39" t="s">
        <v>181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67</v>
      </c>
    </row>
    <row r="124" spans="1:16" ht="12.75">
      <c r="A124" t="s">
        <v>50</v>
      </c>
      <c s="34" t="s">
        <v>182</v>
      </c>
      <c s="34" t="s">
        <v>183</v>
      </c>
      <c s="35" t="s">
        <v>5</v>
      </c>
      <c s="6" t="s">
        <v>184</v>
      </c>
      <c s="36" t="s">
        <v>92</v>
      </c>
      <c s="37">
        <v>15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28</v>
      </c>
    </row>
    <row r="125" spans="1:5" ht="12.75">
      <c r="A125" s="35" t="s">
        <v>57</v>
      </c>
      <c r="E125" s="39" t="s">
        <v>184</v>
      </c>
    </row>
    <row r="126" spans="1:5" ht="12.75">
      <c r="A126" s="35" t="s">
        <v>59</v>
      </c>
      <c r="E126" s="40" t="s">
        <v>5</v>
      </c>
    </row>
    <row r="127" spans="1:5" ht="12.75">
      <c r="A127" t="s">
        <v>60</v>
      </c>
      <c r="E127" s="39" t="s">
        <v>67</v>
      </c>
    </row>
    <row r="128" spans="1:16" ht="12.75">
      <c r="A128" t="s">
        <v>50</v>
      </c>
      <c s="34" t="s">
        <v>185</v>
      </c>
      <c s="34" t="s">
        <v>186</v>
      </c>
      <c s="35" t="s">
        <v>5</v>
      </c>
      <c s="6" t="s">
        <v>187</v>
      </c>
      <c s="36" t="s">
        <v>65</v>
      </c>
      <c s="37">
        <v>100.8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28</v>
      </c>
    </row>
    <row r="129" spans="1:5" ht="12.75">
      <c r="A129" s="35" t="s">
        <v>57</v>
      </c>
      <c r="E129" s="39" t="s">
        <v>187</v>
      </c>
    </row>
    <row r="130" spans="1:5" ht="12.75">
      <c r="A130" s="35" t="s">
        <v>59</v>
      </c>
      <c r="E130" s="40" t="s">
        <v>5</v>
      </c>
    </row>
    <row r="131" spans="1:5" ht="12.75">
      <c r="A131" t="s">
        <v>60</v>
      </c>
      <c r="E131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103</v>
      </c>
      <c r="E4" s="26" t="s">
        <v>104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COUNTIFS(L8:L24,"=0",A8:A24,"P")+COUNTIFS(L8:L24,"",A8:A24,"P")+SUM(Q8:Q24)</f>
      </c>
    </row>
    <row r="8" spans="1:13" ht="12.75">
      <c r="A8" t="s">
        <v>45</v>
      </c>
      <c r="C8" s="28" t="s">
        <v>190</v>
      </c>
      <c r="E8" s="30" t="s">
        <v>189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47</v>
      </c>
      <c r="C9" s="31" t="s">
        <v>51</v>
      </c>
      <c r="E9" s="33" t="s">
        <v>62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71</v>
      </c>
      <c s="35" t="s">
        <v>5</v>
      </c>
      <c s="6" t="s">
        <v>72</v>
      </c>
      <c s="36" t="s">
        <v>65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28</v>
      </c>
    </row>
    <row r="11" spans="1:5" ht="12.75">
      <c r="A11" s="35" t="s">
        <v>57</v>
      </c>
      <c r="E11" s="39" t="s">
        <v>72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67</v>
      </c>
    </row>
    <row r="14" spans="1:16" ht="12.75">
      <c r="A14" t="s">
        <v>50</v>
      </c>
      <c s="34" t="s">
        <v>28</v>
      </c>
      <c s="34" t="s">
        <v>76</v>
      </c>
      <c s="35" t="s">
        <v>5</v>
      </c>
      <c s="6" t="s">
        <v>77</v>
      </c>
      <c s="36" t="s">
        <v>65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28</v>
      </c>
    </row>
    <row r="15" spans="1:5" ht="12.75">
      <c r="A15" s="35" t="s">
        <v>57</v>
      </c>
      <c r="E15" s="39" t="s">
        <v>77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67</v>
      </c>
    </row>
    <row r="18" spans="1:13" ht="12.75">
      <c r="A18" t="s">
        <v>47</v>
      </c>
      <c r="C18" s="31" t="s">
        <v>78</v>
      </c>
      <c r="E18" s="33" t="s">
        <v>191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192</v>
      </c>
      <c s="35" t="s">
        <v>5</v>
      </c>
      <c s="6" t="s">
        <v>193</v>
      </c>
      <c s="36" t="s">
        <v>92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12.75">
      <c r="A20" s="35" t="s">
        <v>57</v>
      </c>
      <c r="E20" s="39" t="s">
        <v>193</v>
      </c>
    </row>
    <row r="21" spans="1:5" ht="12.75">
      <c r="A21" s="35" t="s">
        <v>59</v>
      </c>
      <c r="E21" s="40" t="s">
        <v>5</v>
      </c>
    </row>
    <row r="22" spans="1:5" ht="38.25">
      <c r="A22" t="s">
        <v>60</v>
      </c>
      <c r="E22" s="39" t="s">
        <v>194</v>
      </c>
    </row>
    <row r="23" spans="1:13" ht="12.75">
      <c r="A23" t="s">
        <v>47</v>
      </c>
      <c r="C23" s="31" t="s">
        <v>81</v>
      </c>
      <c r="E23" s="33" t="s">
        <v>88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70</v>
      </c>
      <c s="34" t="s">
        <v>195</v>
      </c>
      <c s="35" t="s">
        <v>5</v>
      </c>
      <c s="6" t="s">
        <v>196</v>
      </c>
      <c s="36" t="s">
        <v>92</v>
      </c>
      <c s="37">
        <v>12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28</v>
      </c>
    </row>
    <row r="25" spans="1:5" ht="12.75">
      <c r="A25" s="35" t="s">
        <v>57</v>
      </c>
      <c r="E25" s="39" t="s">
        <v>196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103</v>
      </c>
      <c r="E4" s="26" t="s">
        <v>104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COUNTIFS(L8:L129,"=0",A8:A129,"P")+COUNTIFS(L8:L129,"",A8:A129,"P")+SUM(Q8:Q129)</f>
      </c>
    </row>
    <row r="8" spans="1:13" ht="12.75">
      <c r="A8" t="s">
        <v>45</v>
      </c>
      <c r="C8" s="28" t="s">
        <v>199</v>
      </c>
      <c r="E8" s="30" t="s">
        <v>198</v>
      </c>
      <c r="J8" s="29">
        <f>0+J9+J22+J43+J76</f>
      </c>
      <c s="29">
        <f>0+K9+K22+K43+K76</f>
      </c>
      <c s="29">
        <f>0+L9+L22+L43+L76</f>
      </c>
      <c s="29">
        <f>0+M9+M22+M43+M76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22.96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14.75">
      <c r="A13" t="s">
        <v>60</v>
      </c>
      <c r="E13" s="39" t="s">
        <v>108</v>
      </c>
    </row>
    <row r="14" spans="1:16" ht="25.5">
      <c r="A14" t="s">
        <v>50</v>
      </c>
      <c s="34" t="s">
        <v>28</v>
      </c>
      <c s="34" t="s">
        <v>109</v>
      </c>
      <c s="35" t="s">
        <v>200</v>
      </c>
      <c s="6" t="s">
        <v>201</v>
      </c>
      <c s="36" t="s">
        <v>55</v>
      </c>
      <c s="37">
        <v>20.28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114.7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109</v>
      </c>
      <c s="35" t="s">
        <v>110</v>
      </c>
      <c s="6" t="s">
        <v>111</v>
      </c>
      <c s="36" t="s">
        <v>55</v>
      </c>
      <c s="37">
        <v>57.96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114.75">
      <c r="A21" t="s">
        <v>60</v>
      </c>
      <c r="E21" s="39" t="s">
        <v>61</v>
      </c>
    </row>
    <row r="22" spans="1:13" ht="12.75">
      <c r="A22" t="s">
        <v>47</v>
      </c>
      <c r="C22" s="31" t="s">
        <v>51</v>
      </c>
      <c r="E22" s="33" t="s">
        <v>62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25.5">
      <c r="A23" t="s">
        <v>50</v>
      </c>
      <c s="34" t="s">
        <v>70</v>
      </c>
      <c s="34" t="s">
        <v>202</v>
      </c>
      <c s="35" t="s">
        <v>5</v>
      </c>
      <c s="6" t="s">
        <v>203</v>
      </c>
      <c s="36" t="s">
        <v>65</v>
      </c>
      <c s="37">
        <v>11.48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28</v>
      </c>
    </row>
    <row r="24" spans="1:5" ht="25.5">
      <c r="A24" s="35" t="s">
        <v>57</v>
      </c>
      <c r="E24" s="39" t="s">
        <v>203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67</v>
      </c>
    </row>
    <row r="27" spans="1:16" ht="12.75">
      <c r="A27" t="s">
        <v>50</v>
      </c>
      <c s="34" t="s">
        <v>73</v>
      </c>
      <c s="34" t="s">
        <v>204</v>
      </c>
      <c s="35" t="s">
        <v>5</v>
      </c>
      <c s="6" t="s">
        <v>205</v>
      </c>
      <c s="36" t="s">
        <v>65</v>
      </c>
      <c s="37">
        <v>19.5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28</v>
      </c>
    </row>
    <row r="28" spans="1:5" ht="12.75">
      <c r="A28" s="35" t="s">
        <v>57</v>
      </c>
      <c r="E28" s="39" t="s">
        <v>205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67</v>
      </c>
    </row>
    <row r="31" spans="1:16" ht="25.5">
      <c r="A31" t="s">
        <v>50</v>
      </c>
      <c s="34" t="s">
        <v>27</v>
      </c>
      <c s="34" t="s">
        <v>206</v>
      </c>
      <c s="35" t="s">
        <v>5</v>
      </c>
      <c s="6" t="s">
        <v>207</v>
      </c>
      <c s="36" t="s">
        <v>65</v>
      </c>
      <c s="37">
        <v>7.8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28</v>
      </c>
    </row>
    <row r="32" spans="1:5" ht="25.5">
      <c r="A32" s="35" t="s">
        <v>57</v>
      </c>
      <c r="E32" s="39" t="s">
        <v>207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67</v>
      </c>
    </row>
    <row r="35" spans="1:16" ht="25.5">
      <c r="A35" t="s">
        <v>50</v>
      </c>
      <c s="34" t="s">
        <v>78</v>
      </c>
      <c s="34" t="s">
        <v>112</v>
      </c>
      <c s="35" t="s">
        <v>5</v>
      </c>
      <c s="6" t="s">
        <v>113</v>
      </c>
      <c s="36" t="s">
        <v>65</v>
      </c>
      <c s="37">
        <v>4.65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28</v>
      </c>
    </row>
    <row r="36" spans="1:5" ht="25.5">
      <c r="A36" s="35" t="s">
        <v>57</v>
      </c>
      <c r="E36" s="39" t="s">
        <v>113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67</v>
      </c>
    </row>
    <row r="39" spans="1:16" ht="12.75">
      <c r="A39" t="s">
        <v>50</v>
      </c>
      <c s="34" t="s">
        <v>81</v>
      </c>
      <c s="34" t="s">
        <v>208</v>
      </c>
      <c s="35" t="s">
        <v>5</v>
      </c>
      <c s="6" t="s">
        <v>209</v>
      </c>
      <c s="36" t="s">
        <v>131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28</v>
      </c>
    </row>
    <row r="40" spans="1:5" ht="12.75">
      <c r="A40" s="35" t="s">
        <v>57</v>
      </c>
      <c r="E40" s="39" t="s">
        <v>209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67</v>
      </c>
    </row>
    <row r="43" spans="1:13" ht="12.75">
      <c r="A43" t="s">
        <v>47</v>
      </c>
      <c r="C43" s="31" t="s">
        <v>73</v>
      </c>
      <c r="E43" s="33" t="s">
        <v>141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12.75">
      <c r="A44" t="s">
        <v>50</v>
      </c>
      <c s="34" t="s">
        <v>85</v>
      </c>
      <c s="34" t="s">
        <v>210</v>
      </c>
      <c s="35" t="s">
        <v>5</v>
      </c>
      <c s="6" t="s">
        <v>211</v>
      </c>
      <c s="36" t="s">
        <v>131</v>
      </c>
      <c s="37">
        <v>195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28</v>
      </c>
    </row>
    <row r="45" spans="1:5" ht="12.75">
      <c r="A45" s="35" t="s">
        <v>57</v>
      </c>
      <c r="E45" s="39" t="s">
        <v>211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67</v>
      </c>
    </row>
    <row r="48" spans="1:16" ht="12.75">
      <c r="A48" t="s">
        <v>50</v>
      </c>
      <c s="34" t="s">
        <v>89</v>
      </c>
      <c s="34" t="s">
        <v>212</v>
      </c>
      <c s="35" t="s">
        <v>5</v>
      </c>
      <c s="6" t="s">
        <v>213</v>
      </c>
      <c s="36" t="s">
        <v>131</v>
      </c>
      <c s="37">
        <v>29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28</v>
      </c>
    </row>
    <row r="49" spans="1:5" ht="12.75">
      <c r="A49" s="35" t="s">
        <v>57</v>
      </c>
      <c r="E49" s="39" t="s">
        <v>213</v>
      </c>
    </row>
    <row r="50" spans="1:5" ht="12.75">
      <c r="A50" s="35" t="s">
        <v>59</v>
      </c>
      <c r="E50" s="40" t="s">
        <v>5</v>
      </c>
    </row>
    <row r="51" spans="1:5" ht="12.75">
      <c r="A51" t="s">
        <v>60</v>
      </c>
      <c r="E51" s="39" t="s">
        <v>67</v>
      </c>
    </row>
    <row r="52" spans="1:16" ht="12.75">
      <c r="A52" t="s">
        <v>50</v>
      </c>
      <c s="34" t="s">
        <v>93</v>
      </c>
      <c s="34" t="s">
        <v>146</v>
      </c>
      <c s="35" t="s">
        <v>5</v>
      </c>
      <c s="6" t="s">
        <v>147</v>
      </c>
      <c s="36" t="s">
        <v>131</v>
      </c>
      <c s="37">
        <v>31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28</v>
      </c>
    </row>
    <row r="53" spans="1:5" ht="12.75">
      <c r="A53" s="35" t="s">
        <v>57</v>
      </c>
      <c r="E53" s="39" t="s">
        <v>147</v>
      </c>
    </row>
    <row r="54" spans="1:5" ht="12.75">
      <c r="A54" s="35" t="s">
        <v>59</v>
      </c>
      <c r="E54" s="40" t="s">
        <v>5</v>
      </c>
    </row>
    <row r="55" spans="1:5" ht="12.75">
      <c r="A55" t="s">
        <v>60</v>
      </c>
      <c r="E55" s="39" t="s">
        <v>67</v>
      </c>
    </row>
    <row r="56" spans="1:16" ht="12.75">
      <c r="A56" t="s">
        <v>50</v>
      </c>
      <c s="34" t="s">
        <v>97</v>
      </c>
      <c s="34" t="s">
        <v>214</v>
      </c>
      <c s="35" t="s">
        <v>5</v>
      </c>
      <c s="6" t="s">
        <v>215</v>
      </c>
      <c s="36" t="s">
        <v>131</v>
      </c>
      <c s="37">
        <v>195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215</v>
      </c>
    </row>
    <row r="58" spans="1:5" ht="12.75">
      <c r="A58" s="35" t="s">
        <v>59</v>
      </c>
      <c r="E58" s="40" t="s">
        <v>5</v>
      </c>
    </row>
    <row r="59" spans="1:5" ht="38.25">
      <c r="A59" t="s">
        <v>60</v>
      </c>
      <c r="E59" s="39" t="s">
        <v>216</v>
      </c>
    </row>
    <row r="60" spans="1:16" ht="12.75">
      <c r="A60" t="s">
        <v>50</v>
      </c>
      <c s="34" t="s">
        <v>100</v>
      </c>
      <c s="34" t="s">
        <v>217</v>
      </c>
      <c s="35" t="s">
        <v>5</v>
      </c>
      <c s="6" t="s">
        <v>218</v>
      </c>
      <c s="36" t="s">
        <v>131</v>
      </c>
      <c s="37">
        <v>195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28</v>
      </c>
    </row>
    <row r="61" spans="1:5" ht="12.75">
      <c r="A61" s="35" t="s">
        <v>57</v>
      </c>
      <c r="E61" s="39" t="s">
        <v>218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67</v>
      </c>
    </row>
    <row r="64" spans="1:16" ht="12.75">
      <c r="A64" t="s">
        <v>50</v>
      </c>
      <c s="34" t="s">
        <v>219</v>
      </c>
      <c s="34" t="s">
        <v>220</v>
      </c>
      <c s="35" t="s">
        <v>5</v>
      </c>
      <c s="6" t="s">
        <v>221</v>
      </c>
      <c s="36" t="s">
        <v>131</v>
      </c>
      <c s="37">
        <v>195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28</v>
      </c>
    </row>
    <row r="65" spans="1:5" ht="12.75">
      <c r="A65" s="35" t="s">
        <v>57</v>
      </c>
      <c r="E65" s="39" t="s">
        <v>221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67</v>
      </c>
    </row>
    <row r="68" spans="1:16" ht="25.5">
      <c r="A68" t="s">
        <v>50</v>
      </c>
      <c s="34" t="s">
        <v>125</v>
      </c>
      <c s="34" t="s">
        <v>154</v>
      </c>
      <c s="35" t="s">
        <v>5</v>
      </c>
      <c s="6" t="s">
        <v>155</v>
      </c>
      <c s="36" t="s">
        <v>131</v>
      </c>
      <c s="37">
        <v>31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28</v>
      </c>
    </row>
    <row r="69" spans="1:5" ht="25.5">
      <c r="A69" s="35" t="s">
        <v>57</v>
      </c>
      <c r="E69" s="39" t="s">
        <v>155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67</v>
      </c>
    </row>
    <row r="72" spans="1:16" ht="12.75">
      <c r="A72" t="s">
        <v>50</v>
      </c>
      <c s="34" t="s">
        <v>128</v>
      </c>
      <c s="34" t="s">
        <v>222</v>
      </c>
      <c s="35" t="s">
        <v>5</v>
      </c>
      <c s="6" t="s">
        <v>223</v>
      </c>
      <c s="36" t="s">
        <v>131</v>
      </c>
      <c s="37">
        <v>119.5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28</v>
      </c>
    </row>
    <row r="73" spans="1:5" ht="12.75">
      <c r="A73" s="35" t="s">
        <v>57</v>
      </c>
      <c r="E73" s="39" t="s">
        <v>223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67</v>
      </c>
    </row>
    <row r="76" spans="1:13" ht="12.75">
      <c r="A76" t="s">
        <v>47</v>
      </c>
      <c r="C76" s="31" t="s">
        <v>85</v>
      </c>
      <c r="E76" s="33" t="s">
        <v>175</v>
      </c>
      <c r="J76" s="32">
        <f>0</f>
      </c>
      <c s="32">
        <f>0</f>
      </c>
      <c s="32">
        <f>0+L77+L81+L85+L89+L93+L97+L101+L105+L109+L113+L117+L121+L125+L129</f>
      </c>
      <c s="32">
        <f>0+M77+M81+M85+M89+M93+M97+M101+M105+M109+M113+M117+M121+M125+M129</f>
      </c>
    </row>
    <row r="77" spans="1:16" ht="25.5">
      <c r="A77" t="s">
        <v>50</v>
      </c>
      <c s="34" t="s">
        <v>132</v>
      </c>
      <c s="34" t="s">
        <v>224</v>
      </c>
      <c s="35" t="s">
        <v>5</v>
      </c>
      <c s="6" t="s">
        <v>225</v>
      </c>
      <c s="36" t="s">
        <v>96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28</v>
      </c>
    </row>
    <row r="78" spans="1:5" ht="25.5">
      <c r="A78" s="35" t="s">
        <v>57</v>
      </c>
      <c r="E78" s="39" t="s">
        <v>225</v>
      </c>
    </row>
    <row r="79" spans="1:5" ht="12.75">
      <c r="A79" s="35" t="s">
        <v>59</v>
      </c>
      <c r="E79" s="40" t="s">
        <v>5</v>
      </c>
    </row>
    <row r="80" spans="1:5" ht="12.75">
      <c r="A80" t="s">
        <v>60</v>
      </c>
      <c r="E80" s="39" t="s">
        <v>67</v>
      </c>
    </row>
    <row r="81" spans="1:16" ht="25.5">
      <c r="A81" t="s">
        <v>50</v>
      </c>
      <c s="34" t="s">
        <v>135</v>
      </c>
      <c s="34" t="s">
        <v>226</v>
      </c>
      <c s="35" t="s">
        <v>5</v>
      </c>
      <c s="6" t="s">
        <v>227</v>
      </c>
      <c s="36" t="s">
        <v>96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28</v>
      </c>
    </row>
    <row r="82" spans="1:5" ht="25.5">
      <c r="A82" s="35" t="s">
        <v>57</v>
      </c>
      <c r="E82" s="39" t="s">
        <v>227</v>
      </c>
    </row>
    <row r="83" spans="1:5" ht="12.75">
      <c r="A83" s="35" t="s">
        <v>59</v>
      </c>
      <c r="E83" s="40" t="s">
        <v>5</v>
      </c>
    </row>
    <row r="84" spans="1:5" ht="12.75">
      <c r="A84" t="s">
        <v>60</v>
      </c>
      <c r="E84" s="39" t="s">
        <v>67</v>
      </c>
    </row>
    <row r="85" spans="1:16" ht="12.75">
      <c r="A85" t="s">
        <v>50</v>
      </c>
      <c s="34" t="s">
        <v>138</v>
      </c>
      <c s="34" t="s">
        <v>228</v>
      </c>
      <c s="35" t="s">
        <v>5</v>
      </c>
      <c s="6" t="s">
        <v>229</v>
      </c>
      <c s="36" t="s">
        <v>96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28</v>
      </c>
    </row>
    <row r="86" spans="1:5" ht="12.75">
      <c r="A86" s="35" t="s">
        <v>57</v>
      </c>
      <c r="E86" s="39" t="s">
        <v>229</v>
      </c>
    </row>
    <row r="87" spans="1:5" ht="12.75">
      <c r="A87" s="35" t="s">
        <v>59</v>
      </c>
      <c r="E87" s="40" t="s">
        <v>5</v>
      </c>
    </row>
    <row r="88" spans="1:5" ht="12.75">
      <c r="A88" t="s">
        <v>60</v>
      </c>
      <c r="E88" s="39" t="s">
        <v>67</v>
      </c>
    </row>
    <row r="89" spans="1:16" ht="25.5">
      <c r="A89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96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28</v>
      </c>
    </row>
    <row r="90" spans="1:5" ht="25.5">
      <c r="A90" s="35" t="s">
        <v>57</v>
      </c>
      <c r="E90" s="39" t="s">
        <v>232</v>
      </c>
    </row>
    <row r="91" spans="1:5" ht="12.75">
      <c r="A91" s="35" t="s">
        <v>59</v>
      </c>
      <c r="E91" s="40" t="s">
        <v>5</v>
      </c>
    </row>
    <row r="92" spans="1:5" ht="12.75">
      <c r="A92" t="s">
        <v>60</v>
      </c>
      <c r="E92" s="39" t="s">
        <v>67</v>
      </c>
    </row>
    <row r="93" spans="1:16" ht="12.75">
      <c r="A93" t="s">
        <v>50</v>
      </c>
      <c s="34" t="s">
        <v>142</v>
      </c>
      <c s="34" t="s">
        <v>233</v>
      </c>
      <c s="35" t="s">
        <v>5</v>
      </c>
      <c s="6" t="s">
        <v>234</v>
      </c>
      <c s="36" t="s">
        <v>96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28</v>
      </c>
    </row>
    <row r="94" spans="1:5" ht="12.75">
      <c r="A94" s="35" t="s">
        <v>57</v>
      </c>
      <c r="E94" s="39" t="s">
        <v>234</v>
      </c>
    </row>
    <row r="95" spans="1:5" ht="12.75">
      <c r="A95" s="35" t="s">
        <v>59</v>
      </c>
      <c r="E95" s="40" t="s">
        <v>5</v>
      </c>
    </row>
    <row r="96" spans="1:5" ht="12.75">
      <c r="A96" t="s">
        <v>60</v>
      </c>
      <c r="E96" s="39" t="s">
        <v>67</v>
      </c>
    </row>
    <row r="97" spans="1:16" ht="12.75">
      <c r="A97" t="s">
        <v>50</v>
      </c>
      <c s="34" t="s">
        <v>235</v>
      </c>
      <c s="34" t="s">
        <v>236</v>
      </c>
      <c s="35" t="s">
        <v>5</v>
      </c>
      <c s="6" t="s">
        <v>237</v>
      </c>
      <c s="36" t="s">
        <v>96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28</v>
      </c>
    </row>
    <row r="98" spans="1:5" ht="12.75">
      <c r="A98" s="35" t="s">
        <v>57</v>
      </c>
      <c r="E98" s="39" t="s">
        <v>237</v>
      </c>
    </row>
    <row r="99" spans="1:5" ht="12.75">
      <c r="A99" s="35" t="s">
        <v>59</v>
      </c>
      <c r="E99" s="40" t="s">
        <v>5</v>
      </c>
    </row>
    <row r="100" spans="1:5" ht="12.75">
      <c r="A100" t="s">
        <v>60</v>
      </c>
      <c r="E100" s="39" t="s">
        <v>67</v>
      </c>
    </row>
    <row r="101" spans="1:16" ht="25.5">
      <c r="A101" t="s">
        <v>50</v>
      </c>
      <c s="34" t="s">
        <v>145</v>
      </c>
      <c s="34" t="s">
        <v>238</v>
      </c>
      <c s="35" t="s">
        <v>5</v>
      </c>
      <c s="6" t="s">
        <v>239</v>
      </c>
      <c s="36" t="s">
        <v>131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28</v>
      </c>
    </row>
    <row r="102" spans="1:5" ht="25.5">
      <c r="A102" s="35" t="s">
        <v>57</v>
      </c>
      <c r="E102" s="39" t="s">
        <v>239</v>
      </c>
    </row>
    <row r="103" spans="1:5" ht="12.75">
      <c r="A103" s="35" t="s">
        <v>59</v>
      </c>
      <c r="E103" s="40" t="s">
        <v>5</v>
      </c>
    </row>
    <row r="104" spans="1:5" ht="12.75">
      <c r="A104" t="s">
        <v>60</v>
      </c>
      <c r="E104" s="39" t="s">
        <v>67</v>
      </c>
    </row>
    <row r="105" spans="1:16" ht="25.5">
      <c r="A105" t="s">
        <v>50</v>
      </c>
      <c s="34" t="s">
        <v>148</v>
      </c>
      <c s="34" t="s">
        <v>240</v>
      </c>
      <c s="35" t="s">
        <v>5</v>
      </c>
      <c s="6" t="s">
        <v>241</v>
      </c>
      <c s="36" t="s">
        <v>131</v>
      </c>
      <c s="37">
        <v>10.5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28</v>
      </c>
    </row>
    <row r="106" spans="1:5" ht="25.5">
      <c r="A106" s="35" t="s">
        <v>57</v>
      </c>
      <c r="E106" s="39" t="s">
        <v>241</v>
      </c>
    </row>
    <row r="107" spans="1:5" ht="12.75">
      <c r="A107" s="35" t="s">
        <v>59</v>
      </c>
      <c r="E107" s="40" t="s">
        <v>5</v>
      </c>
    </row>
    <row r="108" spans="1:5" ht="12.75">
      <c r="A108" t="s">
        <v>60</v>
      </c>
      <c r="E108" s="39" t="s">
        <v>67</v>
      </c>
    </row>
    <row r="109" spans="1:16" ht="12.75">
      <c r="A109" t="s">
        <v>50</v>
      </c>
      <c s="34" t="s">
        <v>150</v>
      </c>
      <c s="34" t="s">
        <v>242</v>
      </c>
      <c s="35" t="s">
        <v>5</v>
      </c>
      <c s="6" t="s">
        <v>243</v>
      </c>
      <c s="36" t="s">
        <v>92</v>
      </c>
      <c s="37">
        <v>40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66</v>
      </c>
      <c>
        <f>(M109*21)/100</f>
      </c>
      <c t="s">
        <v>28</v>
      </c>
    </row>
    <row r="110" spans="1:5" ht="12.75">
      <c r="A110" s="35" t="s">
        <v>57</v>
      </c>
      <c r="E110" s="39" t="s">
        <v>243</v>
      </c>
    </row>
    <row r="111" spans="1:5" ht="12.75">
      <c r="A111" s="35" t="s">
        <v>59</v>
      </c>
      <c r="E111" s="40" t="s">
        <v>5</v>
      </c>
    </row>
    <row r="112" spans="1:5" ht="12.75">
      <c r="A112" t="s">
        <v>60</v>
      </c>
      <c r="E112" s="39" t="s">
        <v>67</v>
      </c>
    </row>
    <row r="113" spans="1:16" ht="12.75">
      <c r="A113" t="s">
        <v>50</v>
      </c>
      <c s="34" t="s">
        <v>244</v>
      </c>
      <c s="34" t="s">
        <v>177</v>
      </c>
      <c s="35" t="s">
        <v>5</v>
      </c>
      <c s="6" t="s">
        <v>178</v>
      </c>
      <c s="36" t="s">
        <v>92</v>
      </c>
      <c s="37">
        <v>13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66</v>
      </c>
      <c>
        <f>(M113*21)/100</f>
      </c>
      <c t="s">
        <v>28</v>
      </c>
    </row>
    <row r="114" spans="1:5" ht="12.75">
      <c r="A114" s="35" t="s">
        <v>57</v>
      </c>
      <c r="E114" s="39" t="s">
        <v>178</v>
      </c>
    </row>
    <row r="115" spans="1:5" ht="12.75">
      <c r="A115" s="35" t="s">
        <v>59</v>
      </c>
      <c r="E115" s="40" t="s">
        <v>5</v>
      </c>
    </row>
    <row r="116" spans="1:5" ht="12.75">
      <c r="A116" t="s">
        <v>60</v>
      </c>
      <c r="E116" s="39" t="s">
        <v>67</v>
      </c>
    </row>
    <row r="117" spans="1:16" ht="12.75">
      <c r="A117" t="s">
        <v>50</v>
      </c>
      <c s="34" t="s">
        <v>245</v>
      </c>
      <c s="34" t="s">
        <v>246</v>
      </c>
      <c s="35" t="s">
        <v>5</v>
      </c>
      <c s="6" t="s">
        <v>247</v>
      </c>
      <c s="36" t="s">
        <v>92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28</v>
      </c>
    </row>
    <row r="118" spans="1:5" ht="12.75">
      <c r="A118" s="35" t="s">
        <v>57</v>
      </c>
      <c r="E118" s="39" t="s">
        <v>247</v>
      </c>
    </row>
    <row r="119" spans="1:5" ht="12.75">
      <c r="A119" s="35" t="s">
        <v>59</v>
      </c>
      <c r="E119" s="40" t="s">
        <v>5</v>
      </c>
    </row>
    <row r="120" spans="1:5" ht="12.75">
      <c r="A120" t="s">
        <v>60</v>
      </c>
      <c r="E120" s="39" t="s">
        <v>67</v>
      </c>
    </row>
    <row r="121" spans="1:16" ht="12.75">
      <c r="A121" t="s">
        <v>50</v>
      </c>
      <c s="34" t="s">
        <v>248</v>
      </c>
      <c s="34" t="s">
        <v>249</v>
      </c>
      <c s="35" t="s">
        <v>117</v>
      </c>
      <c s="6" t="s">
        <v>250</v>
      </c>
      <c s="36" t="s">
        <v>92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28</v>
      </c>
    </row>
    <row r="122" spans="1:5" ht="12.75">
      <c r="A122" s="35" t="s">
        <v>57</v>
      </c>
      <c r="E122" s="39" t="s">
        <v>251</v>
      </c>
    </row>
    <row r="123" spans="1:5" ht="12.75">
      <c r="A123" s="35" t="s">
        <v>59</v>
      </c>
      <c r="E123" s="40" t="s">
        <v>5</v>
      </c>
    </row>
    <row r="124" spans="1:5" ht="12.75">
      <c r="A124" t="s">
        <v>60</v>
      </c>
      <c r="E124" s="39" t="s">
        <v>67</v>
      </c>
    </row>
    <row r="125" spans="1:16" ht="12.75">
      <c r="A125" t="s">
        <v>50</v>
      </c>
      <c s="34" t="s">
        <v>252</v>
      </c>
      <c s="34" t="s">
        <v>249</v>
      </c>
      <c s="35" t="s">
        <v>120</v>
      </c>
      <c s="6" t="s">
        <v>250</v>
      </c>
      <c s="36" t="s">
        <v>92</v>
      </c>
      <c s="37">
        <v>13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28</v>
      </c>
    </row>
    <row r="126" spans="1:5" ht="12.75">
      <c r="A126" s="35" t="s">
        <v>57</v>
      </c>
      <c r="E126" s="39" t="s">
        <v>253</v>
      </c>
    </row>
    <row r="127" spans="1:5" ht="12.75">
      <c r="A127" s="35" t="s">
        <v>59</v>
      </c>
      <c r="E127" s="40" t="s">
        <v>5</v>
      </c>
    </row>
    <row r="128" spans="1:5" ht="12.75">
      <c r="A128" t="s">
        <v>60</v>
      </c>
      <c r="E128" s="39" t="s">
        <v>67</v>
      </c>
    </row>
    <row r="129" spans="1:16" ht="12.75">
      <c r="A129" t="s">
        <v>50</v>
      </c>
      <c s="34" t="s">
        <v>153</v>
      </c>
      <c s="34" t="s">
        <v>254</v>
      </c>
      <c s="35" t="s">
        <v>5</v>
      </c>
      <c s="6" t="s">
        <v>255</v>
      </c>
      <c s="36" t="s">
        <v>131</v>
      </c>
      <c s="37">
        <v>15.5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</v>
      </c>
      <c>
        <f>(M129*21)/100</f>
      </c>
      <c t="s">
        <v>28</v>
      </c>
    </row>
    <row r="130" spans="1:5" ht="12.75">
      <c r="A130" s="35" t="s">
        <v>57</v>
      </c>
      <c r="E130" s="39" t="s">
        <v>255</v>
      </c>
    </row>
    <row r="131" spans="1:5" ht="12.75">
      <c r="A131" s="35" t="s">
        <v>59</v>
      </c>
      <c r="E131" s="40" t="s">
        <v>5</v>
      </c>
    </row>
    <row r="132" spans="1:5" ht="38.25">
      <c r="A132" t="s">
        <v>60</v>
      </c>
      <c r="E132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257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257</v>
      </c>
      <c r="E4" s="26" t="s">
        <v>258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261</v>
      </c>
      <c r="E8" s="30" t="s">
        <v>260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262</v>
      </c>
      <c s="35" t="s">
        <v>263</v>
      </c>
      <c s="6" t="s">
        <v>264</v>
      </c>
      <c s="36" t="s">
        <v>55</v>
      </c>
      <c s="37">
        <v>31.68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27.5">
      <c r="A13" t="s">
        <v>60</v>
      </c>
      <c r="E13" s="39" t="s">
        <v>265</v>
      </c>
    </row>
    <row r="14" spans="1:16" ht="25.5">
      <c r="A14" t="s">
        <v>50</v>
      </c>
      <c s="34" t="s">
        <v>28</v>
      </c>
      <c s="34" t="s">
        <v>109</v>
      </c>
      <c s="35" t="s">
        <v>110</v>
      </c>
      <c s="6" t="s">
        <v>111</v>
      </c>
      <c s="36" t="s">
        <v>55</v>
      </c>
      <c s="37">
        <v>64.512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127.5">
      <c r="A17" t="s">
        <v>60</v>
      </c>
      <c r="E17" s="39" t="s">
        <v>265</v>
      </c>
    </row>
    <row r="18" spans="1:13" ht="12.75">
      <c r="A18" t="s">
        <v>47</v>
      </c>
      <c r="C18" s="31" t="s">
        <v>85</v>
      </c>
      <c r="E18" s="33" t="s">
        <v>175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266</v>
      </c>
      <c s="35" t="s">
        <v>5</v>
      </c>
      <c s="6" t="s">
        <v>267</v>
      </c>
      <c s="36" t="s">
        <v>65</v>
      </c>
      <c s="37">
        <v>14.4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28</v>
      </c>
    </row>
    <row r="20" spans="1:5" ht="12.75">
      <c r="A20" s="35" t="s">
        <v>57</v>
      </c>
      <c r="E20" s="39" t="s">
        <v>267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268</v>
      </c>
    </row>
    <row r="23" spans="1:16" ht="12.75">
      <c r="A23" t="s">
        <v>50</v>
      </c>
      <c s="34" t="s">
        <v>70</v>
      </c>
      <c s="34" t="s">
        <v>269</v>
      </c>
      <c s="35" t="s">
        <v>5</v>
      </c>
      <c s="6" t="s">
        <v>270</v>
      </c>
      <c s="36" t="s">
        <v>65</v>
      </c>
      <c s="37">
        <v>26.88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28</v>
      </c>
    </row>
    <row r="24" spans="1:5" ht="12.75">
      <c r="A24" s="35" t="s">
        <v>57</v>
      </c>
      <c r="E24" s="39" t="s">
        <v>270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268</v>
      </c>
    </row>
    <row r="27" spans="1:16" ht="12.75">
      <c r="A27" t="s">
        <v>50</v>
      </c>
      <c s="34" t="s">
        <v>73</v>
      </c>
      <c s="34" t="s">
        <v>271</v>
      </c>
      <c s="35" t="s">
        <v>117</v>
      </c>
      <c s="6" t="s">
        <v>272</v>
      </c>
      <c s="36" t="s">
        <v>55</v>
      </c>
      <c s="37">
        <v>2.55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28</v>
      </c>
    </row>
    <row r="28" spans="1:5" ht="12.75">
      <c r="A28" s="35" t="s">
        <v>57</v>
      </c>
      <c r="E28" s="39" t="s">
        <v>273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268</v>
      </c>
    </row>
    <row r="31" spans="1:16" ht="12.75">
      <c r="A31" t="s">
        <v>50</v>
      </c>
      <c s="34" t="s">
        <v>27</v>
      </c>
      <c s="34" t="s">
        <v>271</v>
      </c>
      <c s="35" t="s">
        <v>120</v>
      </c>
      <c s="6" t="s">
        <v>272</v>
      </c>
      <c s="36" t="s">
        <v>55</v>
      </c>
      <c s="37">
        <v>2.266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28</v>
      </c>
    </row>
    <row r="32" spans="1:5" ht="12.75">
      <c r="A32" s="35" t="s">
        <v>57</v>
      </c>
      <c r="E32" s="39" t="s">
        <v>273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268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257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257</v>
      </c>
      <c r="E4" s="26" t="s">
        <v>258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COUNTIFS(L8:L27,"=0",A8:A27,"P")+COUNTIFS(L8:L27,"",A8:A27,"P")+SUM(Q8:Q27)</f>
      </c>
    </row>
    <row r="8" spans="1:13" ht="12.75">
      <c r="A8" t="s">
        <v>45</v>
      </c>
      <c r="C8" s="28" t="s">
        <v>276</v>
      </c>
      <c r="E8" s="30" t="s">
        <v>275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26</v>
      </c>
      <c r="E9" s="33" t="s">
        <v>277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278</v>
      </c>
      <c s="35" t="s">
        <v>117</v>
      </c>
      <c s="6" t="s">
        <v>279</v>
      </c>
      <c s="36" t="s">
        <v>55</v>
      </c>
      <c s="37">
        <v>1.024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28</v>
      </c>
    </row>
    <row r="11" spans="1:5" ht="12.75">
      <c r="A11" s="35" t="s">
        <v>57</v>
      </c>
      <c r="E11" s="39" t="s">
        <v>280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67</v>
      </c>
    </row>
    <row r="14" spans="1:16" ht="25.5">
      <c r="A14" t="s">
        <v>50</v>
      </c>
      <c s="34" t="s">
        <v>28</v>
      </c>
      <c s="34" t="s">
        <v>278</v>
      </c>
      <c s="35" t="s">
        <v>120</v>
      </c>
      <c s="6" t="s">
        <v>279</v>
      </c>
      <c s="36" t="s">
        <v>55</v>
      </c>
      <c s="37">
        <v>0.045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28</v>
      </c>
    </row>
    <row r="15" spans="1:5" ht="12.75">
      <c r="A15" s="35" t="s">
        <v>57</v>
      </c>
      <c r="E15" s="39" t="s">
        <v>280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67</v>
      </c>
    </row>
    <row r="18" spans="1:13" ht="12.75">
      <c r="A18" t="s">
        <v>47</v>
      </c>
      <c r="C18" s="31" t="s">
        <v>78</v>
      </c>
      <c r="E18" s="33" t="s">
        <v>191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26</v>
      </c>
      <c s="34" t="s">
        <v>281</v>
      </c>
      <c s="35" t="s">
        <v>117</v>
      </c>
      <c s="6" t="s">
        <v>282</v>
      </c>
      <c s="36" t="s">
        <v>131</v>
      </c>
      <c s="37">
        <v>1188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28</v>
      </c>
    </row>
    <row r="20" spans="1:5" ht="12.75">
      <c r="A20" s="35" t="s">
        <v>57</v>
      </c>
      <c r="E20" s="39" t="s">
        <v>282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67</v>
      </c>
    </row>
    <row r="23" spans="1:16" ht="12.75">
      <c r="A23" t="s">
        <v>50</v>
      </c>
      <c s="34" t="s">
        <v>70</v>
      </c>
      <c s="34" t="s">
        <v>281</v>
      </c>
      <c s="35" t="s">
        <v>120</v>
      </c>
      <c s="6" t="s">
        <v>282</v>
      </c>
      <c s="36" t="s">
        <v>131</v>
      </c>
      <c s="37">
        <v>54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28</v>
      </c>
    </row>
    <row r="24" spans="1:5" ht="12.75">
      <c r="A24" s="35" t="s">
        <v>57</v>
      </c>
      <c r="E24" s="39" t="s">
        <v>282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67</v>
      </c>
    </row>
    <row r="27" spans="1:16" ht="12.75">
      <c r="A27" t="s">
        <v>50</v>
      </c>
      <c s="34" t="s">
        <v>73</v>
      </c>
      <c s="34" t="s">
        <v>283</v>
      </c>
      <c s="35" t="s">
        <v>5</v>
      </c>
      <c s="6" t="s">
        <v>284</v>
      </c>
      <c s="36" t="s">
        <v>131</v>
      </c>
      <c s="37">
        <v>37.44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28</v>
      </c>
    </row>
    <row r="28" spans="1:5" ht="12.75">
      <c r="A28" s="35" t="s">
        <v>57</v>
      </c>
      <c r="E28" s="39" t="s">
        <v>284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285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285</v>
      </c>
      <c r="E4" s="26" t="s">
        <v>286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COUNTIFS(L8:L324,"=0",A8:A324,"P")+COUNTIFS(L8:L324,"",A8:A324,"P")+SUM(Q8:Q324)</f>
      </c>
    </row>
    <row r="8" spans="1:13" ht="12.75">
      <c r="A8" t="s">
        <v>45</v>
      </c>
      <c r="C8" s="28" t="s">
        <v>289</v>
      </c>
      <c r="E8" s="30" t="s">
        <v>288</v>
      </c>
      <c r="J8" s="29">
        <f>0+J9+J94+J99+J120+J205+J230+J291</f>
      </c>
      <c s="29">
        <f>0+K9+K94+K99+K120+K205+K230+K291</f>
      </c>
      <c s="29">
        <f>0+L9+L94+L99+L120+L205+L230+L291</f>
      </c>
      <c s="29">
        <f>0+M9+M94+M99+M120+M205+M230+M291</f>
      </c>
    </row>
    <row r="9" spans="1:13" ht="12.75">
      <c r="A9" t="s">
        <v>47</v>
      </c>
      <c r="C9" s="31" t="s">
        <v>290</v>
      </c>
      <c r="E9" s="33" t="s">
        <v>291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50</v>
      </c>
      <c s="34" t="s">
        <v>172</v>
      </c>
      <c s="34" t="s">
        <v>292</v>
      </c>
      <c s="35" t="s">
        <v>5</v>
      </c>
      <c s="6" t="s">
        <v>293</v>
      </c>
      <c s="36" t="s">
        <v>96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294</v>
      </c>
      <c>
        <f>(M10*21)/100</f>
      </c>
      <c t="s">
        <v>28</v>
      </c>
    </row>
    <row r="11" spans="1:5" ht="12.75">
      <c r="A11" s="35" t="s">
        <v>57</v>
      </c>
      <c r="E11" s="39" t="s">
        <v>293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176</v>
      </c>
      <c s="34" t="s">
        <v>295</v>
      </c>
      <c s="35" t="s">
        <v>5</v>
      </c>
      <c s="6" t="s">
        <v>296</v>
      </c>
      <c s="36" t="s">
        <v>96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294</v>
      </c>
      <c>
        <f>(M14*21)/100</f>
      </c>
      <c t="s">
        <v>28</v>
      </c>
    </row>
    <row r="15" spans="1:5" ht="12.75">
      <c r="A15" s="35" t="s">
        <v>57</v>
      </c>
      <c r="E15" s="39" t="s">
        <v>296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297</v>
      </c>
      <c s="34" t="s">
        <v>298</v>
      </c>
      <c s="35" t="s">
        <v>5</v>
      </c>
      <c s="6" t="s">
        <v>299</v>
      </c>
      <c s="36" t="s">
        <v>96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294</v>
      </c>
      <c>
        <f>(M18*21)/100</f>
      </c>
      <c t="s">
        <v>28</v>
      </c>
    </row>
    <row r="19" spans="1:5" ht="12.75">
      <c r="A19" s="35" t="s">
        <v>57</v>
      </c>
      <c r="E19" s="39" t="s">
        <v>299</v>
      </c>
    </row>
    <row r="20" spans="1:5" ht="12.75">
      <c r="A20" s="35" t="s">
        <v>59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179</v>
      </c>
      <c s="34" t="s">
        <v>300</v>
      </c>
      <c s="35" t="s">
        <v>5</v>
      </c>
      <c s="6" t="s">
        <v>301</v>
      </c>
      <c s="36" t="s">
        <v>96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294</v>
      </c>
      <c>
        <f>(M22*21)/100</f>
      </c>
      <c t="s">
        <v>28</v>
      </c>
    </row>
    <row r="23" spans="1:5" ht="12.75">
      <c r="A23" s="35" t="s">
        <v>57</v>
      </c>
      <c r="E23" s="39" t="s">
        <v>301</v>
      </c>
    </row>
    <row r="24" spans="1:5" ht="12.75">
      <c r="A24" s="35" t="s">
        <v>59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182</v>
      </c>
      <c s="34" t="s">
        <v>302</v>
      </c>
      <c s="35" t="s">
        <v>5</v>
      </c>
      <c s="6" t="s">
        <v>303</v>
      </c>
      <c s="36" t="s">
        <v>96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294</v>
      </c>
      <c>
        <f>(M26*21)/100</f>
      </c>
      <c t="s">
        <v>28</v>
      </c>
    </row>
    <row r="27" spans="1:5" ht="12.75">
      <c r="A27" s="35" t="s">
        <v>57</v>
      </c>
      <c r="E27" s="39" t="s">
        <v>303</v>
      </c>
    </row>
    <row r="28" spans="1:5" ht="12.75">
      <c r="A28" s="35" t="s">
        <v>59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185</v>
      </c>
      <c s="34" t="s">
        <v>304</v>
      </c>
      <c s="35" t="s">
        <v>5</v>
      </c>
      <c s="6" t="s">
        <v>305</v>
      </c>
      <c s="36" t="s">
        <v>96</v>
      </c>
      <c s="37">
        <v>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294</v>
      </c>
      <c>
        <f>(M30*21)/100</f>
      </c>
      <c t="s">
        <v>28</v>
      </c>
    </row>
    <row r="31" spans="1:5" ht="12.75">
      <c r="A31" s="35" t="s">
        <v>57</v>
      </c>
      <c r="E31" s="39" t="s">
        <v>305</v>
      </c>
    </row>
    <row r="32" spans="1:5" ht="12.75">
      <c r="A32" s="35" t="s">
        <v>59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306</v>
      </c>
      <c s="34" t="s">
        <v>307</v>
      </c>
      <c s="35" t="s">
        <v>5</v>
      </c>
      <c s="6" t="s">
        <v>308</v>
      </c>
      <c s="36" t="s">
        <v>96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294</v>
      </c>
      <c>
        <f>(M34*21)/100</f>
      </c>
      <c t="s">
        <v>28</v>
      </c>
    </row>
    <row r="35" spans="1:5" ht="12.75">
      <c r="A35" s="35" t="s">
        <v>57</v>
      </c>
      <c r="E35" s="39" t="s">
        <v>308</v>
      </c>
    </row>
    <row r="36" spans="1:5" ht="12.75">
      <c r="A36" s="35" t="s">
        <v>59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309</v>
      </c>
      <c s="34" t="s">
        <v>310</v>
      </c>
      <c s="35" t="s">
        <v>5</v>
      </c>
      <c s="6" t="s">
        <v>311</v>
      </c>
      <c s="36" t="s">
        <v>96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294</v>
      </c>
      <c>
        <f>(M38*21)/100</f>
      </c>
      <c t="s">
        <v>28</v>
      </c>
    </row>
    <row r="39" spans="1:5" ht="12.75">
      <c r="A39" s="35" t="s">
        <v>57</v>
      </c>
      <c r="E39" s="39" t="s">
        <v>311</v>
      </c>
    </row>
    <row r="40" spans="1:5" ht="12.75">
      <c r="A40" s="35" t="s">
        <v>59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312</v>
      </c>
      <c s="34" t="s">
        <v>313</v>
      </c>
      <c s="35" t="s">
        <v>5</v>
      </c>
      <c s="6" t="s">
        <v>314</v>
      </c>
      <c s="36" t="s">
        <v>92</v>
      </c>
      <c s="37">
        <v>90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294</v>
      </c>
      <c>
        <f>(M42*21)/100</f>
      </c>
      <c t="s">
        <v>28</v>
      </c>
    </row>
    <row r="43" spans="1:5" ht="12.75">
      <c r="A43" s="35" t="s">
        <v>57</v>
      </c>
      <c r="E43" s="39" t="s">
        <v>314</v>
      </c>
    </row>
    <row r="44" spans="1:5" ht="12.75">
      <c r="A44" s="35" t="s">
        <v>59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315</v>
      </c>
      <c s="34" t="s">
        <v>316</v>
      </c>
      <c s="35" t="s">
        <v>5</v>
      </c>
      <c s="6" t="s">
        <v>317</v>
      </c>
      <c s="36" t="s">
        <v>92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294</v>
      </c>
      <c>
        <f>(M46*21)/100</f>
      </c>
      <c t="s">
        <v>28</v>
      </c>
    </row>
    <row r="47" spans="1:5" ht="12.75">
      <c r="A47" s="35" t="s">
        <v>57</v>
      </c>
      <c r="E47" s="39" t="s">
        <v>317</v>
      </c>
    </row>
    <row r="48" spans="1:5" ht="12.75">
      <c r="A48" s="35" t="s">
        <v>59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50</v>
      </c>
      <c s="34" t="s">
        <v>318</v>
      </c>
      <c s="34" t="s">
        <v>319</v>
      </c>
      <c s="35" t="s">
        <v>5</v>
      </c>
      <c s="6" t="s">
        <v>320</v>
      </c>
      <c s="36" t="s">
        <v>96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294</v>
      </c>
      <c>
        <f>(M50*21)/100</f>
      </c>
      <c t="s">
        <v>28</v>
      </c>
    </row>
    <row r="51" spans="1:5" ht="12.75">
      <c r="A51" s="35" t="s">
        <v>57</v>
      </c>
      <c r="E51" s="39" t="s">
        <v>320</v>
      </c>
    </row>
    <row r="52" spans="1:5" ht="12.75">
      <c r="A52" s="35" t="s">
        <v>59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50</v>
      </c>
      <c s="34" t="s">
        <v>321</v>
      </c>
      <c s="34" t="s">
        <v>322</v>
      </c>
      <c s="35" t="s">
        <v>5</v>
      </c>
      <c s="6" t="s">
        <v>323</v>
      </c>
      <c s="36" t="s">
        <v>96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294</v>
      </c>
      <c>
        <f>(M54*21)/100</f>
      </c>
      <c t="s">
        <v>28</v>
      </c>
    </row>
    <row r="55" spans="1:5" ht="12.75">
      <c r="A55" s="35" t="s">
        <v>57</v>
      </c>
      <c r="E55" s="39" t="s">
        <v>323</v>
      </c>
    </row>
    <row r="56" spans="1:5" ht="12.75">
      <c r="A56" s="35" t="s">
        <v>59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50</v>
      </c>
      <c s="34" t="s">
        <v>324</v>
      </c>
      <c s="34" t="s">
        <v>325</v>
      </c>
      <c s="35" t="s">
        <v>5</v>
      </c>
      <c s="6" t="s">
        <v>326</v>
      </c>
      <c s="36" t="s">
        <v>96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294</v>
      </c>
      <c>
        <f>(M58*21)/100</f>
      </c>
      <c t="s">
        <v>28</v>
      </c>
    </row>
    <row r="59" spans="1:5" ht="12.75">
      <c r="A59" s="35" t="s">
        <v>57</v>
      </c>
      <c r="E59" s="39" t="s">
        <v>326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50</v>
      </c>
      <c s="34" t="s">
        <v>327</v>
      </c>
      <c s="34" t="s">
        <v>328</v>
      </c>
      <c s="35" t="s">
        <v>5</v>
      </c>
      <c s="6" t="s">
        <v>329</v>
      </c>
      <c s="36" t="s">
        <v>92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294</v>
      </c>
      <c>
        <f>(M62*21)/100</f>
      </c>
      <c t="s">
        <v>28</v>
      </c>
    </row>
    <row r="63" spans="1:5" ht="12.75">
      <c r="A63" s="35" t="s">
        <v>57</v>
      </c>
      <c r="E63" s="39" t="s">
        <v>329</v>
      </c>
    </row>
    <row r="64" spans="1:5" ht="12.75">
      <c r="A64" s="35" t="s">
        <v>59</v>
      </c>
      <c r="E64" s="40" t="s">
        <v>5</v>
      </c>
    </row>
    <row r="65" spans="1:5" ht="12.75">
      <c r="A65" t="s">
        <v>60</v>
      </c>
      <c r="E65" s="39" t="s">
        <v>5</v>
      </c>
    </row>
    <row r="66" spans="1:16" ht="12.75">
      <c r="A66" t="s">
        <v>50</v>
      </c>
      <c s="34" t="s">
        <v>330</v>
      </c>
      <c s="34" t="s">
        <v>331</v>
      </c>
      <c s="35" t="s">
        <v>5</v>
      </c>
      <c s="6" t="s">
        <v>332</v>
      </c>
      <c s="36" t="s">
        <v>92</v>
      </c>
      <c s="37">
        <v>480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294</v>
      </c>
      <c>
        <f>(M66*21)/100</f>
      </c>
      <c t="s">
        <v>28</v>
      </c>
    </row>
    <row r="67" spans="1:5" ht="12.75">
      <c r="A67" s="35" t="s">
        <v>57</v>
      </c>
      <c r="E67" s="39" t="s">
        <v>332</v>
      </c>
    </row>
    <row r="68" spans="1:5" ht="12.75">
      <c r="A68" s="35" t="s">
        <v>59</v>
      </c>
      <c r="E68" s="40" t="s">
        <v>5</v>
      </c>
    </row>
    <row r="69" spans="1:5" ht="12.75">
      <c r="A69" t="s">
        <v>60</v>
      </c>
      <c r="E69" s="39" t="s">
        <v>5</v>
      </c>
    </row>
    <row r="70" spans="1:16" ht="12.75">
      <c r="A70" t="s">
        <v>50</v>
      </c>
      <c s="34" t="s">
        <v>333</v>
      </c>
      <c s="34" t="s">
        <v>334</v>
      </c>
      <c s="35" t="s">
        <v>5</v>
      </c>
      <c s="6" t="s">
        <v>335</v>
      </c>
      <c s="36" t="s">
        <v>96</v>
      </c>
      <c s="37">
        <v>17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294</v>
      </c>
      <c>
        <f>(M70*21)/100</f>
      </c>
      <c t="s">
        <v>28</v>
      </c>
    </row>
    <row r="71" spans="1:5" ht="12.75">
      <c r="A71" s="35" t="s">
        <v>57</v>
      </c>
      <c r="E71" s="39" t="s">
        <v>335</v>
      </c>
    </row>
    <row r="72" spans="1:5" ht="12.75">
      <c r="A72" s="35" t="s">
        <v>59</v>
      </c>
      <c r="E72" s="40" t="s">
        <v>5</v>
      </c>
    </row>
    <row r="73" spans="1:5" ht="12.75">
      <c r="A73" t="s">
        <v>60</v>
      </c>
      <c r="E73" s="39" t="s">
        <v>5</v>
      </c>
    </row>
    <row r="74" spans="1:16" ht="12.75">
      <c r="A74" t="s">
        <v>50</v>
      </c>
      <c s="34" t="s">
        <v>336</v>
      </c>
      <c s="34" t="s">
        <v>337</v>
      </c>
      <c s="35" t="s">
        <v>5</v>
      </c>
      <c s="6" t="s">
        <v>338</v>
      </c>
      <c s="36" t="s">
        <v>92</v>
      </c>
      <c s="37">
        <v>440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294</v>
      </c>
      <c>
        <f>(M74*21)/100</f>
      </c>
      <c t="s">
        <v>28</v>
      </c>
    </row>
    <row r="75" spans="1:5" ht="12.75">
      <c r="A75" s="35" t="s">
        <v>57</v>
      </c>
      <c r="E75" s="39" t="s">
        <v>338</v>
      </c>
    </row>
    <row r="76" spans="1:5" ht="12.75">
      <c r="A76" s="35" t="s">
        <v>59</v>
      </c>
      <c r="E76" s="40" t="s">
        <v>5</v>
      </c>
    </row>
    <row r="77" spans="1:5" ht="12.75">
      <c r="A77" t="s">
        <v>60</v>
      </c>
      <c r="E77" s="39" t="s">
        <v>5</v>
      </c>
    </row>
    <row r="78" spans="1:16" ht="12.75">
      <c r="A78" t="s">
        <v>50</v>
      </c>
      <c s="34" t="s">
        <v>339</v>
      </c>
      <c s="34" t="s">
        <v>340</v>
      </c>
      <c s="35" t="s">
        <v>5</v>
      </c>
      <c s="6" t="s">
        <v>341</v>
      </c>
      <c s="36" t="s">
        <v>96</v>
      </c>
      <c s="37">
        <v>31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294</v>
      </c>
      <c>
        <f>(M78*21)/100</f>
      </c>
      <c t="s">
        <v>28</v>
      </c>
    </row>
    <row r="79" spans="1:5" ht="12.75">
      <c r="A79" s="35" t="s">
        <v>57</v>
      </c>
      <c r="E79" s="39" t="s">
        <v>341</v>
      </c>
    </row>
    <row r="80" spans="1:5" ht="12.75">
      <c r="A80" s="35" t="s">
        <v>59</v>
      </c>
      <c r="E80" s="40" t="s">
        <v>5</v>
      </c>
    </row>
    <row r="81" spans="1:5" ht="12.75">
      <c r="A81" t="s">
        <v>60</v>
      </c>
      <c r="E81" s="39" t="s">
        <v>5</v>
      </c>
    </row>
    <row r="82" spans="1:16" ht="12.75">
      <c r="A82" t="s">
        <v>50</v>
      </c>
      <c s="34" t="s">
        <v>342</v>
      </c>
      <c s="34" t="s">
        <v>343</v>
      </c>
      <c s="35" t="s">
        <v>5</v>
      </c>
      <c s="6" t="s">
        <v>344</v>
      </c>
      <c s="36" t="s">
        <v>96</v>
      </c>
      <c s="37">
        <v>219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294</v>
      </c>
      <c>
        <f>(M82*21)/100</f>
      </c>
      <c t="s">
        <v>28</v>
      </c>
    </row>
    <row r="83" spans="1:5" ht="12.75">
      <c r="A83" s="35" t="s">
        <v>57</v>
      </c>
      <c r="E83" s="39" t="s">
        <v>344</v>
      </c>
    </row>
    <row r="84" spans="1:5" ht="12.75">
      <c r="A84" s="35" t="s">
        <v>59</v>
      </c>
      <c r="E84" s="40" t="s">
        <v>5</v>
      </c>
    </row>
    <row r="85" spans="1:5" ht="12.75">
      <c r="A85" t="s">
        <v>60</v>
      </c>
      <c r="E85" s="39" t="s">
        <v>5</v>
      </c>
    </row>
    <row r="86" spans="1:16" ht="12.75">
      <c r="A86" t="s">
        <v>50</v>
      </c>
      <c s="34" t="s">
        <v>345</v>
      </c>
      <c s="34" t="s">
        <v>346</v>
      </c>
      <c s="35" t="s">
        <v>5</v>
      </c>
      <c s="6" t="s">
        <v>347</v>
      </c>
      <c s="36" t="s">
        <v>96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294</v>
      </c>
      <c>
        <f>(M86*21)/100</f>
      </c>
      <c t="s">
        <v>28</v>
      </c>
    </row>
    <row r="87" spans="1:5" ht="12.75">
      <c r="A87" s="35" t="s">
        <v>57</v>
      </c>
      <c r="E87" s="39" t="s">
        <v>347</v>
      </c>
    </row>
    <row r="88" spans="1:5" ht="12.75">
      <c r="A88" s="35" t="s">
        <v>59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12.75">
      <c r="A90" t="s">
        <v>50</v>
      </c>
      <c s="34" t="s">
        <v>348</v>
      </c>
      <c s="34" t="s">
        <v>349</v>
      </c>
      <c s="35" t="s">
        <v>5</v>
      </c>
      <c s="6" t="s">
        <v>350</v>
      </c>
      <c s="36" t="s">
        <v>96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294</v>
      </c>
      <c>
        <f>(M90*21)/100</f>
      </c>
      <c t="s">
        <v>28</v>
      </c>
    </row>
    <row r="91" spans="1:5" ht="12.75">
      <c r="A91" s="35" t="s">
        <v>57</v>
      </c>
      <c r="E91" s="39" t="s">
        <v>350</v>
      </c>
    </row>
    <row r="92" spans="1:5" ht="12.75">
      <c r="A92" s="35" t="s">
        <v>59</v>
      </c>
      <c r="E92" s="40" t="s">
        <v>5</v>
      </c>
    </row>
    <row r="93" spans="1:5" ht="12.75">
      <c r="A93" t="s">
        <v>60</v>
      </c>
      <c r="E93" s="39" t="s">
        <v>5</v>
      </c>
    </row>
    <row r="94" spans="1:13" ht="12.75">
      <c r="A94" t="s">
        <v>47</v>
      </c>
      <c r="C94" s="31" t="s">
        <v>351</v>
      </c>
      <c r="E94" s="33" t="s">
        <v>352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50</v>
      </c>
      <c s="34" t="s">
        <v>353</v>
      </c>
      <c s="34" t="s">
        <v>349</v>
      </c>
      <c s="35" t="s">
        <v>5</v>
      </c>
      <c s="6" t="s">
        <v>354</v>
      </c>
      <c s="36" t="s">
        <v>96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294</v>
      </c>
      <c>
        <f>(M95*21)/100</f>
      </c>
      <c t="s">
        <v>28</v>
      </c>
    </row>
    <row r="96" spans="1:5" ht="12.75">
      <c r="A96" s="35" t="s">
        <v>57</v>
      </c>
      <c r="E96" s="39" t="s">
        <v>354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5</v>
      </c>
    </row>
    <row r="99" spans="1:13" ht="12.75">
      <c r="A99" t="s">
        <v>47</v>
      </c>
      <c r="C99" s="31" t="s">
        <v>355</v>
      </c>
      <c r="E99" s="33" t="s">
        <v>356</v>
      </c>
      <c r="J99" s="32">
        <f>0</f>
      </c>
      <c s="32">
        <f>0</f>
      </c>
      <c s="32">
        <f>0+L100+L104+L108+L112+L116</f>
      </c>
      <c s="32">
        <f>0+M100+M104+M108+M112+M116</f>
      </c>
    </row>
    <row r="100" spans="1:16" ht="12.75">
      <c r="A100" t="s">
        <v>50</v>
      </c>
      <c s="34" t="s">
        <v>357</v>
      </c>
      <c s="34" t="s">
        <v>358</v>
      </c>
      <c s="35" t="s">
        <v>5</v>
      </c>
      <c s="6" t="s">
        <v>359</v>
      </c>
      <c s="36" t="s">
        <v>96</v>
      </c>
      <c s="37">
        <v>17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294</v>
      </c>
      <c>
        <f>(M100*21)/100</f>
      </c>
      <c t="s">
        <v>28</v>
      </c>
    </row>
    <row r="101" spans="1:5" ht="12.75">
      <c r="A101" s="35" t="s">
        <v>57</v>
      </c>
      <c r="E101" s="39" t="s">
        <v>359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50</v>
      </c>
      <c s="34" t="s">
        <v>360</v>
      </c>
      <c s="34" t="s">
        <v>361</v>
      </c>
      <c s="35" t="s">
        <v>5</v>
      </c>
      <c s="6" t="s">
        <v>362</v>
      </c>
      <c s="36" t="s">
        <v>96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294</v>
      </c>
      <c>
        <f>(M104*21)/100</f>
      </c>
      <c t="s">
        <v>28</v>
      </c>
    </row>
    <row r="105" spans="1:5" ht="12.75">
      <c r="A105" s="35" t="s">
        <v>57</v>
      </c>
      <c r="E105" s="39" t="s">
        <v>362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12.75">
      <c r="A108" t="s">
        <v>50</v>
      </c>
      <c s="34" t="s">
        <v>363</v>
      </c>
      <c s="34" t="s">
        <v>364</v>
      </c>
      <c s="35" t="s">
        <v>5</v>
      </c>
      <c s="6" t="s">
        <v>365</v>
      </c>
      <c s="36" t="s">
        <v>366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294</v>
      </c>
      <c>
        <f>(M108*21)/100</f>
      </c>
      <c t="s">
        <v>28</v>
      </c>
    </row>
    <row r="109" spans="1:5" ht="12.75">
      <c r="A109" s="35" t="s">
        <v>57</v>
      </c>
      <c r="E109" s="39" t="s">
        <v>365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367</v>
      </c>
      <c s="34" t="s">
        <v>368</v>
      </c>
      <c s="35" t="s">
        <v>5</v>
      </c>
      <c s="6" t="s">
        <v>369</v>
      </c>
      <c s="36" t="s">
        <v>366</v>
      </c>
      <c s="37">
        <v>10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294</v>
      </c>
      <c>
        <f>(M112*21)/100</f>
      </c>
      <c t="s">
        <v>28</v>
      </c>
    </row>
    <row r="113" spans="1:5" ht="12.75">
      <c r="A113" s="35" t="s">
        <v>57</v>
      </c>
      <c r="E113" s="39" t="s">
        <v>369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50</v>
      </c>
      <c s="34" t="s">
        <v>370</v>
      </c>
      <c s="34" t="s">
        <v>371</v>
      </c>
      <c s="35" t="s">
        <v>5</v>
      </c>
      <c s="6" t="s">
        <v>372</v>
      </c>
      <c s="36" t="s">
        <v>96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294</v>
      </c>
      <c>
        <f>(M116*21)/100</f>
      </c>
      <c t="s">
        <v>28</v>
      </c>
    </row>
    <row r="117" spans="1:5" ht="12.75">
      <c r="A117" s="35" t="s">
        <v>57</v>
      </c>
      <c r="E117" s="39" t="s">
        <v>372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3" ht="12.75">
      <c r="A120" t="s">
        <v>47</v>
      </c>
      <c r="C120" s="31" t="s">
        <v>373</v>
      </c>
      <c r="E120" s="33" t="s">
        <v>62</v>
      </c>
      <c r="J120" s="32">
        <f>0</f>
      </c>
      <c s="32">
        <f>0</f>
      </c>
      <c s="32">
        <f>0+L121+L125+L129+L133+L137+L141+L145+L149+L153+L157+L161+L165+L169+L173+L177+L181+L185+L189+L193+L197+L201</f>
      </c>
      <c s="32">
        <f>0+M121+M125+M129+M133+M137+M141+M145+M149+M153+M157+M161+M165+M169+M173+M177+M181+M185+M189+M193+M197+M201</f>
      </c>
    </row>
    <row r="121" spans="1:16" ht="12.75">
      <c r="A121" t="s">
        <v>50</v>
      </c>
      <c s="34" t="s">
        <v>374</v>
      </c>
      <c s="34" t="s">
        <v>375</v>
      </c>
      <c s="35" t="s">
        <v>5</v>
      </c>
      <c s="6" t="s">
        <v>376</v>
      </c>
      <c s="36" t="s">
        <v>96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294</v>
      </c>
      <c>
        <f>(M121*21)/100</f>
      </c>
      <c t="s">
        <v>28</v>
      </c>
    </row>
    <row r="122" spans="1:5" ht="12.75">
      <c r="A122" s="35" t="s">
        <v>57</v>
      </c>
      <c r="E122" s="39" t="s">
        <v>376</v>
      </c>
    </row>
    <row r="123" spans="1:5" ht="12.75">
      <c r="A123" s="35" t="s">
        <v>59</v>
      </c>
      <c r="E123" s="40" t="s">
        <v>5</v>
      </c>
    </row>
    <row r="124" spans="1:5" ht="12.75">
      <c r="A124" t="s">
        <v>60</v>
      </c>
      <c r="E124" s="39" t="s">
        <v>5</v>
      </c>
    </row>
    <row r="125" spans="1:16" ht="12.75">
      <c r="A125" t="s">
        <v>50</v>
      </c>
      <c s="34" t="s">
        <v>377</v>
      </c>
      <c s="34" t="s">
        <v>378</v>
      </c>
      <c s="35" t="s">
        <v>5</v>
      </c>
      <c s="6" t="s">
        <v>379</v>
      </c>
      <c s="36" t="s">
        <v>65</v>
      </c>
      <c s="37">
        <v>3.6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294</v>
      </c>
      <c>
        <f>(M125*21)/100</f>
      </c>
      <c t="s">
        <v>28</v>
      </c>
    </row>
    <row r="126" spans="1:5" ht="12.75">
      <c r="A126" s="35" t="s">
        <v>57</v>
      </c>
      <c r="E126" s="39" t="s">
        <v>379</v>
      </c>
    </row>
    <row r="127" spans="1:5" ht="12.75">
      <c r="A127" s="35" t="s">
        <v>59</v>
      </c>
      <c r="E127" s="40" t="s">
        <v>5</v>
      </c>
    </row>
    <row r="128" spans="1:5" ht="12.75">
      <c r="A128" t="s">
        <v>60</v>
      </c>
      <c r="E128" s="39" t="s">
        <v>5</v>
      </c>
    </row>
    <row r="129" spans="1:16" ht="12.75">
      <c r="A129" t="s">
        <v>50</v>
      </c>
      <c s="34" t="s">
        <v>380</v>
      </c>
      <c s="34" t="s">
        <v>381</v>
      </c>
      <c s="35" t="s">
        <v>5</v>
      </c>
      <c s="6" t="s">
        <v>382</v>
      </c>
      <c s="36" t="s">
        <v>65</v>
      </c>
      <c s="37">
        <v>29.19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294</v>
      </c>
      <c>
        <f>(M129*21)/100</f>
      </c>
      <c t="s">
        <v>28</v>
      </c>
    </row>
    <row r="130" spans="1:5" ht="12.75">
      <c r="A130" s="35" t="s">
        <v>57</v>
      </c>
      <c r="E130" s="39" t="s">
        <v>382</v>
      </c>
    </row>
    <row r="131" spans="1:5" ht="12.75">
      <c r="A131" s="35" t="s">
        <v>59</v>
      </c>
      <c r="E131" s="40" t="s">
        <v>5</v>
      </c>
    </row>
    <row r="132" spans="1:5" ht="12.75">
      <c r="A132" t="s">
        <v>60</v>
      </c>
      <c r="E132" s="39" t="s">
        <v>5</v>
      </c>
    </row>
    <row r="133" spans="1:16" ht="12.75">
      <c r="A133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96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294</v>
      </c>
      <c>
        <f>(M133*21)/100</f>
      </c>
      <c t="s">
        <v>28</v>
      </c>
    </row>
    <row r="134" spans="1:5" ht="12.75">
      <c r="A134" s="35" t="s">
        <v>57</v>
      </c>
      <c r="E134" s="39" t="s">
        <v>385</v>
      </c>
    </row>
    <row r="135" spans="1:5" ht="12.75">
      <c r="A135" s="35" t="s">
        <v>59</v>
      </c>
      <c r="E135" s="40" t="s">
        <v>5</v>
      </c>
    </row>
    <row r="136" spans="1:5" ht="12.75">
      <c r="A136" t="s">
        <v>60</v>
      </c>
      <c r="E136" s="39" t="s">
        <v>5</v>
      </c>
    </row>
    <row r="137" spans="1:16" ht="12.75">
      <c r="A137" t="s">
        <v>50</v>
      </c>
      <c s="34" t="s">
        <v>386</v>
      </c>
      <c s="34" t="s">
        <v>387</v>
      </c>
      <c s="35" t="s">
        <v>5</v>
      </c>
      <c s="6" t="s">
        <v>388</v>
      </c>
      <c s="36" t="s">
        <v>389</v>
      </c>
      <c s="37">
        <v>0.45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294</v>
      </c>
      <c>
        <f>(M137*21)/100</f>
      </c>
      <c t="s">
        <v>28</v>
      </c>
    </row>
    <row r="138" spans="1:5" ht="12.75">
      <c r="A138" s="35" t="s">
        <v>57</v>
      </c>
      <c r="E138" s="39" t="s">
        <v>388</v>
      </c>
    </row>
    <row r="139" spans="1:5" ht="12.75">
      <c r="A139" s="35" t="s">
        <v>59</v>
      </c>
      <c r="E139" s="40" t="s">
        <v>5</v>
      </c>
    </row>
    <row r="140" spans="1:5" ht="12.75">
      <c r="A140" t="s">
        <v>60</v>
      </c>
      <c r="E140" s="39" t="s">
        <v>5</v>
      </c>
    </row>
    <row r="141" spans="1:16" ht="12.75">
      <c r="A141" t="s">
        <v>50</v>
      </c>
      <c s="34" t="s">
        <v>390</v>
      </c>
      <c s="34" t="s">
        <v>391</v>
      </c>
      <c s="35" t="s">
        <v>5</v>
      </c>
      <c s="6" t="s">
        <v>392</v>
      </c>
      <c s="36" t="s">
        <v>92</v>
      </c>
      <c s="37">
        <v>450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294</v>
      </c>
      <c>
        <f>(M141*21)/100</f>
      </c>
      <c t="s">
        <v>28</v>
      </c>
    </row>
    <row r="142" spans="1:5" ht="12.75">
      <c r="A142" s="35" t="s">
        <v>57</v>
      </c>
      <c r="E142" s="39" t="s">
        <v>392</v>
      </c>
    </row>
    <row r="143" spans="1:5" ht="12.75">
      <c r="A143" s="35" t="s">
        <v>59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12.75">
      <c r="A145" t="s">
        <v>50</v>
      </c>
      <c s="34" t="s">
        <v>393</v>
      </c>
      <c s="34" t="s">
        <v>394</v>
      </c>
      <c s="35" t="s">
        <v>5</v>
      </c>
      <c s="6" t="s">
        <v>395</v>
      </c>
      <c s="36" t="s">
        <v>96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294</v>
      </c>
      <c>
        <f>(M145*21)/100</f>
      </c>
      <c t="s">
        <v>28</v>
      </c>
    </row>
    <row r="146" spans="1:5" ht="12.75">
      <c r="A146" s="35" t="s">
        <v>57</v>
      </c>
      <c r="E146" s="39" t="s">
        <v>395</v>
      </c>
    </row>
    <row r="147" spans="1:5" ht="12.75">
      <c r="A147" s="35" t="s">
        <v>59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12.75">
      <c r="A149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92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294</v>
      </c>
      <c>
        <f>(M149*21)/100</f>
      </c>
      <c t="s">
        <v>28</v>
      </c>
    </row>
    <row r="150" spans="1:5" ht="12.75">
      <c r="A150" s="35" t="s">
        <v>57</v>
      </c>
      <c r="E150" s="39" t="s">
        <v>398</v>
      </c>
    </row>
    <row r="151" spans="1:5" ht="12.75">
      <c r="A151" s="35" t="s">
        <v>59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50</v>
      </c>
      <c s="34" t="s">
        <v>399</v>
      </c>
      <c s="34" t="s">
        <v>400</v>
      </c>
      <c s="35" t="s">
        <v>5</v>
      </c>
      <c s="6" t="s">
        <v>401</v>
      </c>
      <c s="36" t="s">
        <v>92</v>
      </c>
      <c s="37">
        <v>439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294</v>
      </c>
      <c>
        <f>(M153*21)/100</f>
      </c>
      <c t="s">
        <v>28</v>
      </c>
    </row>
    <row r="154" spans="1:5" ht="12.75">
      <c r="A154" s="35" t="s">
        <v>57</v>
      </c>
      <c r="E154" s="39" t="s">
        <v>401</v>
      </c>
    </row>
    <row r="155" spans="1:5" ht="12.75">
      <c r="A155" s="35" t="s">
        <v>59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12.75">
      <c r="A157" t="s">
        <v>50</v>
      </c>
      <c s="34" t="s">
        <v>402</v>
      </c>
      <c s="34" t="s">
        <v>403</v>
      </c>
      <c s="35" t="s">
        <v>5</v>
      </c>
      <c s="6" t="s">
        <v>404</v>
      </c>
      <c s="36" t="s">
        <v>92</v>
      </c>
      <c s="37">
        <v>439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294</v>
      </c>
      <c>
        <f>(M157*21)/100</f>
      </c>
      <c t="s">
        <v>28</v>
      </c>
    </row>
    <row r="158" spans="1:5" ht="12.75">
      <c r="A158" s="35" t="s">
        <v>57</v>
      </c>
      <c r="E158" s="39" t="s">
        <v>404</v>
      </c>
    </row>
    <row r="159" spans="1:5" ht="12.75">
      <c r="A159" s="35" t="s">
        <v>59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6" ht="12.75">
      <c r="A161" t="s">
        <v>50</v>
      </c>
      <c s="34" t="s">
        <v>405</v>
      </c>
      <c s="34" t="s">
        <v>406</v>
      </c>
      <c s="35" t="s">
        <v>5</v>
      </c>
      <c s="6" t="s">
        <v>407</v>
      </c>
      <c s="36" t="s">
        <v>92</v>
      </c>
      <c s="37">
        <v>18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294</v>
      </c>
      <c>
        <f>(M161*21)/100</f>
      </c>
      <c t="s">
        <v>28</v>
      </c>
    </row>
    <row r="162" spans="1:5" ht="12.75">
      <c r="A162" s="35" t="s">
        <v>57</v>
      </c>
      <c r="E162" s="39" t="s">
        <v>407</v>
      </c>
    </row>
    <row r="163" spans="1:5" ht="12.75">
      <c r="A163" s="35" t="s">
        <v>59</v>
      </c>
      <c r="E163" s="40" t="s">
        <v>5</v>
      </c>
    </row>
    <row r="164" spans="1:5" ht="12.75">
      <c r="A164" t="s">
        <v>60</v>
      </c>
      <c r="E164" s="39" t="s">
        <v>5</v>
      </c>
    </row>
    <row r="165" spans="1:16" ht="12.75">
      <c r="A165" t="s">
        <v>50</v>
      </c>
      <c s="34" t="s">
        <v>408</v>
      </c>
      <c s="34" t="s">
        <v>409</v>
      </c>
      <c s="35" t="s">
        <v>5</v>
      </c>
      <c s="6" t="s">
        <v>410</v>
      </c>
      <c s="36" t="s">
        <v>131</v>
      </c>
      <c s="37">
        <v>151.55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294</v>
      </c>
      <c>
        <f>(M165*21)/100</f>
      </c>
      <c t="s">
        <v>28</v>
      </c>
    </row>
    <row r="166" spans="1:5" ht="12.75">
      <c r="A166" s="35" t="s">
        <v>57</v>
      </c>
      <c r="E166" s="39" t="s">
        <v>410</v>
      </c>
    </row>
    <row r="167" spans="1:5" ht="12.75">
      <c r="A167" s="35" t="s">
        <v>59</v>
      </c>
      <c r="E167" s="40" t="s">
        <v>5</v>
      </c>
    </row>
    <row r="168" spans="1:5" ht="12.75">
      <c r="A168" t="s">
        <v>60</v>
      </c>
      <c r="E168" s="39" t="s">
        <v>5</v>
      </c>
    </row>
    <row r="169" spans="1:16" ht="12.75">
      <c r="A169" t="s">
        <v>50</v>
      </c>
      <c s="34" t="s">
        <v>411</v>
      </c>
      <c s="34" t="s">
        <v>412</v>
      </c>
      <c s="35" t="s">
        <v>5</v>
      </c>
      <c s="6" t="s">
        <v>413</v>
      </c>
      <c s="36" t="s">
        <v>92</v>
      </c>
      <c s="37">
        <v>415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294</v>
      </c>
      <c>
        <f>(M169*21)/100</f>
      </c>
      <c t="s">
        <v>28</v>
      </c>
    </row>
    <row r="170" spans="1:5" ht="12.75">
      <c r="A170" s="35" t="s">
        <v>57</v>
      </c>
      <c r="E170" s="39" t="s">
        <v>413</v>
      </c>
    </row>
    <row r="171" spans="1:5" ht="12.75">
      <c r="A171" s="35" t="s">
        <v>59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50</v>
      </c>
      <c s="34" t="s">
        <v>414</v>
      </c>
      <c s="34" t="s">
        <v>415</v>
      </c>
      <c s="35" t="s">
        <v>5</v>
      </c>
      <c s="6" t="s">
        <v>416</v>
      </c>
      <c s="36" t="s">
        <v>92</v>
      </c>
      <c s="37">
        <v>415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294</v>
      </c>
      <c>
        <f>(M173*21)/100</f>
      </c>
      <c t="s">
        <v>28</v>
      </c>
    </row>
    <row r="174" spans="1:5" ht="12.75">
      <c r="A174" s="35" t="s">
        <v>57</v>
      </c>
      <c r="E174" s="39" t="s">
        <v>416</v>
      </c>
    </row>
    <row r="175" spans="1:5" ht="12.75">
      <c r="A175" s="35" t="s">
        <v>59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50</v>
      </c>
      <c s="34" t="s">
        <v>417</v>
      </c>
      <c s="34" t="s">
        <v>418</v>
      </c>
      <c s="35" t="s">
        <v>5</v>
      </c>
      <c s="6" t="s">
        <v>419</v>
      </c>
      <c s="36" t="s">
        <v>131</v>
      </c>
      <c s="37">
        <v>8.1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294</v>
      </c>
      <c>
        <f>(M177*21)/100</f>
      </c>
      <c t="s">
        <v>28</v>
      </c>
    </row>
    <row r="178" spans="1:5" ht="12.75">
      <c r="A178" s="35" t="s">
        <v>57</v>
      </c>
      <c r="E178" s="39" t="s">
        <v>419</v>
      </c>
    </row>
    <row r="179" spans="1:5" ht="12.75">
      <c r="A179" s="35" t="s">
        <v>59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6" ht="12.75">
      <c r="A181" t="s">
        <v>50</v>
      </c>
      <c s="34" t="s">
        <v>420</v>
      </c>
      <c s="34" t="s">
        <v>421</v>
      </c>
      <c s="35" t="s">
        <v>5</v>
      </c>
      <c s="6" t="s">
        <v>422</v>
      </c>
      <c s="36" t="s">
        <v>92</v>
      </c>
      <c s="37">
        <v>16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294</v>
      </c>
      <c>
        <f>(M181*21)/100</f>
      </c>
      <c t="s">
        <v>28</v>
      </c>
    </row>
    <row r="182" spans="1:5" ht="12.75">
      <c r="A182" s="35" t="s">
        <v>57</v>
      </c>
      <c r="E182" s="39" t="s">
        <v>422</v>
      </c>
    </row>
    <row r="183" spans="1:5" ht="12.75">
      <c r="A183" s="35" t="s">
        <v>59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131</v>
      </c>
      <c s="37">
        <v>8.1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294</v>
      </c>
      <c>
        <f>(M185*21)/100</f>
      </c>
      <c t="s">
        <v>28</v>
      </c>
    </row>
    <row r="186" spans="1:5" ht="12.75">
      <c r="A186" s="35" t="s">
        <v>57</v>
      </c>
      <c r="E186" s="39" t="s">
        <v>425</v>
      </c>
    </row>
    <row r="187" spans="1:5" ht="12.75">
      <c r="A187" s="35" t="s">
        <v>59</v>
      </c>
      <c r="E187" s="40" t="s">
        <v>5</v>
      </c>
    </row>
    <row r="188" spans="1:5" ht="12.75">
      <c r="A188" t="s">
        <v>60</v>
      </c>
      <c r="E188" s="39" t="s">
        <v>5</v>
      </c>
    </row>
    <row r="189" spans="1:16" ht="12.75">
      <c r="A189" t="s">
        <v>50</v>
      </c>
      <c s="34" t="s">
        <v>426</v>
      </c>
      <c s="34" t="s">
        <v>427</v>
      </c>
      <c s="35" t="s">
        <v>5</v>
      </c>
      <c s="6" t="s">
        <v>428</v>
      </c>
      <c s="36" t="s">
        <v>65</v>
      </c>
      <c s="37">
        <v>0.89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294</v>
      </c>
      <c>
        <f>(M189*21)/100</f>
      </c>
      <c t="s">
        <v>28</v>
      </c>
    </row>
    <row r="190" spans="1:5" ht="12.75">
      <c r="A190" s="35" t="s">
        <v>57</v>
      </c>
      <c r="E190" s="39" t="s">
        <v>428</v>
      </c>
    </row>
    <row r="191" spans="1:5" ht="12.75">
      <c r="A191" s="35" t="s">
        <v>59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12.75">
      <c r="A193" t="s">
        <v>50</v>
      </c>
      <c s="34" t="s">
        <v>429</v>
      </c>
      <c s="34" t="s">
        <v>430</v>
      </c>
      <c s="35" t="s">
        <v>5</v>
      </c>
      <c s="6" t="s">
        <v>431</v>
      </c>
      <c s="36" t="s">
        <v>131</v>
      </c>
      <c s="37">
        <v>8.1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294</v>
      </c>
      <c>
        <f>(M193*21)/100</f>
      </c>
      <c t="s">
        <v>28</v>
      </c>
    </row>
    <row r="194" spans="1:5" ht="12.75">
      <c r="A194" s="35" t="s">
        <v>57</v>
      </c>
      <c r="E194" s="39" t="s">
        <v>431</v>
      </c>
    </row>
    <row r="195" spans="1:5" ht="12.75">
      <c r="A195" s="35" t="s">
        <v>59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12.75">
      <c r="A197" t="s">
        <v>50</v>
      </c>
      <c s="34" t="s">
        <v>432</v>
      </c>
      <c s="34" t="s">
        <v>433</v>
      </c>
      <c s="35" t="s">
        <v>5</v>
      </c>
      <c s="6" t="s">
        <v>434</v>
      </c>
      <c s="36" t="s">
        <v>131</v>
      </c>
      <c s="37">
        <v>8.1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294</v>
      </c>
      <c>
        <f>(M197*21)/100</f>
      </c>
      <c t="s">
        <v>28</v>
      </c>
    </row>
    <row r="198" spans="1:5" ht="12.75">
      <c r="A198" s="35" t="s">
        <v>57</v>
      </c>
      <c r="E198" s="39" t="s">
        <v>434</v>
      </c>
    </row>
    <row r="199" spans="1:5" ht="12.75">
      <c r="A199" s="35" t="s">
        <v>59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12.75">
      <c r="A201" t="s">
        <v>50</v>
      </c>
      <c s="34" t="s">
        <v>435</v>
      </c>
      <c s="34" t="s">
        <v>436</v>
      </c>
      <c s="35" t="s">
        <v>5</v>
      </c>
      <c s="6" t="s">
        <v>437</v>
      </c>
      <c s="36" t="s">
        <v>131</v>
      </c>
      <c s="37">
        <v>42.5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294</v>
      </c>
      <c>
        <f>(M201*21)/100</f>
      </c>
      <c t="s">
        <v>28</v>
      </c>
    </row>
    <row r="202" spans="1:5" ht="12.75">
      <c r="A202" s="35" t="s">
        <v>57</v>
      </c>
      <c r="E202" s="39" t="s">
        <v>437</v>
      </c>
    </row>
    <row r="203" spans="1:5" ht="12.75">
      <c r="A203" s="35" t="s">
        <v>59</v>
      </c>
      <c r="E203" s="40" t="s">
        <v>5</v>
      </c>
    </row>
    <row r="204" spans="1:5" ht="12.75">
      <c r="A204" t="s">
        <v>60</v>
      </c>
      <c r="E204" s="39" t="s">
        <v>5</v>
      </c>
    </row>
    <row r="205" spans="1:13" ht="12.75">
      <c r="A205" t="s">
        <v>47</v>
      </c>
      <c r="C205" s="31" t="s">
        <v>438</v>
      </c>
      <c r="E205" s="33" t="s">
        <v>439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12.75">
      <c r="A206" t="s">
        <v>50</v>
      </c>
      <c s="34" t="s">
        <v>51</v>
      </c>
      <c s="34" t="s">
        <v>440</v>
      </c>
      <c s="35" t="s">
        <v>5</v>
      </c>
      <c s="6" t="s">
        <v>441</v>
      </c>
      <c s="36" t="s">
        <v>96</v>
      </c>
      <c s="37">
        <v>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294</v>
      </c>
      <c>
        <f>(M206*21)/100</f>
      </c>
      <c t="s">
        <v>28</v>
      </c>
    </row>
    <row r="207" spans="1:5" ht="12.75">
      <c r="A207" s="35" t="s">
        <v>57</v>
      </c>
      <c r="E207" s="39" t="s">
        <v>441</v>
      </c>
    </row>
    <row r="208" spans="1:5" ht="12.75">
      <c r="A208" s="35" t="s">
        <v>59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25.5">
      <c r="A210" t="s">
        <v>50</v>
      </c>
      <c s="34" t="s">
        <v>28</v>
      </c>
      <c s="34" t="s">
        <v>442</v>
      </c>
      <c s="35" t="s">
        <v>5</v>
      </c>
      <c s="6" t="s">
        <v>443</v>
      </c>
      <c s="36" t="s">
        <v>96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294</v>
      </c>
      <c>
        <f>(M210*21)/100</f>
      </c>
      <c t="s">
        <v>28</v>
      </c>
    </row>
    <row r="211" spans="1:5" ht="25.5">
      <c r="A211" s="35" t="s">
        <v>57</v>
      </c>
      <c r="E211" s="39" t="s">
        <v>443</v>
      </c>
    </row>
    <row r="212" spans="1:5" ht="12.75">
      <c r="A212" s="35" t="s">
        <v>59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12.75">
      <c r="A214" t="s">
        <v>50</v>
      </c>
      <c s="34" t="s">
        <v>26</v>
      </c>
      <c s="34" t="s">
        <v>444</v>
      </c>
      <c s="35" t="s">
        <v>5</v>
      </c>
      <c s="6" t="s">
        <v>445</v>
      </c>
      <c s="36" t="s">
        <v>96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294</v>
      </c>
      <c>
        <f>(M214*21)/100</f>
      </c>
      <c t="s">
        <v>28</v>
      </c>
    </row>
    <row r="215" spans="1:5" ht="12.75">
      <c r="A215" s="35" t="s">
        <v>57</v>
      </c>
      <c r="E215" s="39" t="s">
        <v>445</v>
      </c>
    </row>
    <row r="216" spans="1:5" ht="12.75">
      <c r="A216" s="35" t="s">
        <v>59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6" ht="12.75">
      <c r="A218" t="s">
        <v>50</v>
      </c>
      <c s="34" t="s">
        <v>70</v>
      </c>
      <c s="34" t="s">
        <v>446</v>
      </c>
      <c s="35" t="s">
        <v>5</v>
      </c>
      <c s="6" t="s">
        <v>447</v>
      </c>
      <c s="36" t="s">
        <v>96</v>
      </c>
      <c s="37">
        <v>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294</v>
      </c>
      <c>
        <f>(M218*21)/100</f>
      </c>
      <c t="s">
        <v>28</v>
      </c>
    </row>
    <row r="219" spans="1:5" ht="12.75">
      <c r="A219" s="35" t="s">
        <v>57</v>
      </c>
      <c r="E219" s="39" t="s">
        <v>447</v>
      </c>
    </row>
    <row r="220" spans="1:5" ht="12.75">
      <c r="A220" s="35" t="s">
        <v>59</v>
      </c>
      <c r="E220" s="40" t="s">
        <v>5</v>
      </c>
    </row>
    <row r="221" spans="1:5" ht="12.75">
      <c r="A221" t="s">
        <v>60</v>
      </c>
      <c r="E221" s="39" t="s">
        <v>5</v>
      </c>
    </row>
    <row r="222" spans="1:16" ht="12.75">
      <c r="A222" t="s">
        <v>50</v>
      </c>
      <c s="34" t="s">
        <v>73</v>
      </c>
      <c s="34" t="s">
        <v>448</v>
      </c>
      <c s="35" t="s">
        <v>5</v>
      </c>
      <c s="6" t="s">
        <v>449</v>
      </c>
      <c s="36" t="s">
        <v>96</v>
      </c>
      <c s="37">
        <v>15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294</v>
      </c>
      <c>
        <f>(M222*21)/100</f>
      </c>
      <c t="s">
        <v>28</v>
      </c>
    </row>
    <row r="223" spans="1:5" ht="12.75">
      <c r="A223" s="35" t="s">
        <v>57</v>
      </c>
      <c r="E223" s="39" t="s">
        <v>449</v>
      </c>
    </row>
    <row r="224" spans="1:5" ht="12.75">
      <c r="A224" s="35" t="s">
        <v>59</v>
      </c>
      <c r="E224" s="40" t="s">
        <v>5</v>
      </c>
    </row>
    <row r="225" spans="1:5" ht="12.75">
      <c r="A225" t="s">
        <v>60</v>
      </c>
      <c r="E225" s="39" t="s">
        <v>5</v>
      </c>
    </row>
    <row r="226" spans="1:16" ht="12.75">
      <c r="A226" t="s">
        <v>50</v>
      </c>
      <c s="34" t="s">
        <v>27</v>
      </c>
      <c s="34" t="s">
        <v>450</v>
      </c>
      <c s="35" t="s">
        <v>5</v>
      </c>
      <c s="6" t="s">
        <v>451</v>
      </c>
      <c s="36" t="s">
        <v>96</v>
      </c>
      <c s="37">
        <v>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294</v>
      </c>
      <c>
        <f>(M226*21)/100</f>
      </c>
      <c t="s">
        <v>28</v>
      </c>
    </row>
    <row r="227" spans="1:5" ht="12.75">
      <c r="A227" s="35" t="s">
        <v>57</v>
      </c>
      <c r="E227" s="39" t="s">
        <v>451</v>
      </c>
    </row>
    <row r="228" spans="1:5" ht="12.75">
      <c r="A228" s="35" t="s">
        <v>59</v>
      </c>
      <c r="E228" s="40" t="s">
        <v>5</v>
      </c>
    </row>
    <row r="229" spans="1:5" ht="12.75">
      <c r="A229" t="s">
        <v>60</v>
      </c>
      <c r="E229" s="39" t="s">
        <v>5</v>
      </c>
    </row>
    <row r="230" spans="1:13" ht="12.75">
      <c r="A230" t="s">
        <v>47</v>
      </c>
      <c r="C230" s="31" t="s">
        <v>452</v>
      </c>
      <c r="E230" s="33" t="s">
        <v>453</v>
      </c>
      <c r="J230" s="32">
        <f>0</f>
      </c>
      <c s="32">
        <f>0</f>
      </c>
      <c s="32">
        <f>0+L231+L235+L239+L243+L247+L251+L255+L259+L263+L267+L271+L275+L279+L283+L287</f>
      </c>
      <c s="32">
        <f>0+M231+M235+M239+M243+M247+M251+M255+M259+M263+M267+M271+M275+M279+M283+M287</f>
      </c>
    </row>
    <row r="231" spans="1:16" ht="25.5">
      <c r="A231" t="s">
        <v>50</v>
      </c>
      <c s="34" t="s">
        <v>78</v>
      </c>
      <c s="34" t="s">
        <v>454</v>
      </c>
      <c s="35" t="s">
        <v>5</v>
      </c>
      <c s="6" t="s">
        <v>455</v>
      </c>
      <c s="36" t="s">
        <v>96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294</v>
      </c>
      <c>
        <f>(M231*21)/100</f>
      </c>
      <c t="s">
        <v>28</v>
      </c>
    </row>
    <row r="232" spans="1:5" ht="25.5">
      <c r="A232" s="35" t="s">
        <v>57</v>
      </c>
      <c r="E232" s="39" t="s">
        <v>455</v>
      </c>
    </row>
    <row r="233" spans="1:5" ht="12.75">
      <c r="A233" s="35" t="s">
        <v>59</v>
      </c>
      <c r="E233" s="40" t="s">
        <v>5</v>
      </c>
    </row>
    <row r="234" spans="1:5" ht="12.75">
      <c r="A234" t="s">
        <v>60</v>
      </c>
      <c r="E234" s="39" t="s">
        <v>5</v>
      </c>
    </row>
    <row r="235" spans="1:16" ht="12.75">
      <c r="A235" t="s">
        <v>50</v>
      </c>
      <c s="34" t="s">
        <v>81</v>
      </c>
      <c s="34" t="s">
        <v>456</v>
      </c>
      <c s="35" t="s">
        <v>5</v>
      </c>
      <c s="6" t="s">
        <v>457</v>
      </c>
      <c s="36" t="s">
        <v>96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294</v>
      </c>
      <c>
        <f>(M235*21)/100</f>
      </c>
      <c t="s">
        <v>28</v>
      </c>
    </row>
    <row r="236" spans="1:5" ht="12.75">
      <c r="A236" s="35" t="s">
        <v>57</v>
      </c>
      <c r="E236" s="39" t="s">
        <v>457</v>
      </c>
    </row>
    <row r="237" spans="1:5" ht="12.75">
      <c r="A237" s="35" t="s">
        <v>59</v>
      </c>
      <c r="E237" s="40" t="s">
        <v>5</v>
      </c>
    </row>
    <row r="238" spans="1:5" ht="12.75">
      <c r="A238" t="s">
        <v>60</v>
      </c>
      <c r="E238" s="39" t="s">
        <v>5</v>
      </c>
    </row>
    <row r="239" spans="1:16" ht="12.75">
      <c r="A239" t="s">
        <v>50</v>
      </c>
      <c s="34" t="s">
        <v>85</v>
      </c>
      <c s="34" t="s">
        <v>458</v>
      </c>
      <c s="35" t="s">
        <v>5</v>
      </c>
      <c s="6" t="s">
        <v>459</v>
      </c>
      <c s="36" t="s">
        <v>96</v>
      </c>
      <c s="37">
        <v>14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294</v>
      </c>
      <c>
        <f>(M239*21)/100</f>
      </c>
      <c t="s">
        <v>28</v>
      </c>
    </row>
    <row r="240" spans="1:5" ht="12.75">
      <c r="A240" s="35" t="s">
        <v>57</v>
      </c>
      <c r="E240" s="39" t="s">
        <v>459</v>
      </c>
    </row>
    <row r="241" spans="1:5" ht="12.75">
      <c r="A241" s="35" t="s">
        <v>59</v>
      </c>
      <c r="E241" s="40" t="s">
        <v>5</v>
      </c>
    </row>
    <row r="242" spans="1:5" ht="12.75">
      <c r="A242" t="s">
        <v>60</v>
      </c>
      <c r="E242" s="39" t="s">
        <v>5</v>
      </c>
    </row>
    <row r="243" spans="1:16" ht="12.75">
      <c r="A243" t="s">
        <v>50</v>
      </c>
      <c s="34" t="s">
        <v>89</v>
      </c>
      <c s="34" t="s">
        <v>460</v>
      </c>
      <c s="35" t="s">
        <v>5</v>
      </c>
      <c s="6" t="s">
        <v>461</v>
      </c>
      <c s="36" t="s">
        <v>96</v>
      </c>
      <c s="37">
        <v>17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294</v>
      </c>
      <c>
        <f>(M243*21)/100</f>
      </c>
      <c t="s">
        <v>28</v>
      </c>
    </row>
    <row r="244" spans="1:5" ht="12.75">
      <c r="A244" s="35" t="s">
        <v>57</v>
      </c>
      <c r="E244" s="39" t="s">
        <v>461</v>
      </c>
    </row>
    <row r="245" spans="1:5" ht="12.75">
      <c r="A245" s="35" t="s">
        <v>59</v>
      </c>
      <c r="E245" s="40" t="s">
        <v>5</v>
      </c>
    </row>
    <row r="246" spans="1:5" ht="12.75">
      <c r="A246" t="s">
        <v>60</v>
      </c>
      <c r="E246" s="39" t="s">
        <v>5</v>
      </c>
    </row>
    <row r="247" spans="1:16" ht="12.75">
      <c r="A247" t="s">
        <v>50</v>
      </c>
      <c s="34" t="s">
        <v>93</v>
      </c>
      <c s="34" t="s">
        <v>462</v>
      </c>
      <c s="35" t="s">
        <v>5</v>
      </c>
      <c s="6" t="s">
        <v>463</v>
      </c>
      <c s="36" t="s">
        <v>92</v>
      </c>
      <c s="37">
        <v>99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294</v>
      </c>
      <c>
        <f>(M247*21)/100</f>
      </c>
      <c t="s">
        <v>28</v>
      </c>
    </row>
    <row r="248" spans="1:5" ht="12.75">
      <c r="A248" s="35" t="s">
        <v>57</v>
      </c>
      <c r="E248" s="39" t="s">
        <v>463</v>
      </c>
    </row>
    <row r="249" spans="1:5" ht="12.75">
      <c r="A249" s="35" t="s">
        <v>59</v>
      </c>
      <c r="E249" s="40" t="s">
        <v>5</v>
      </c>
    </row>
    <row r="250" spans="1:5" ht="12.75">
      <c r="A250" t="s">
        <v>60</v>
      </c>
      <c r="E250" s="39" t="s">
        <v>5</v>
      </c>
    </row>
    <row r="251" spans="1:16" ht="12.75">
      <c r="A251" t="s">
        <v>50</v>
      </c>
      <c s="34" t="s">
        <v>97</v>
      </c>
      <c s="34" t="s">
        <v>464</v>
      </c>
      <c s="35" t="s">
        <v>5</v>
      </c>
      <c s="6" t="s">
        <v>465</v>
      </c>
      <c s="36" t="s">
        <v>92</v>
      </c>
      <c s="37">
        <v>33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294</v>
      </c>
      <c>
        <f>(M251*21)/100</f>
      </c>
      <c t="s">
        <v>28</v>
      </c>
    </row>
    <row r="252" spans="1:5" ht="12.75">
      <c r="A252" s="35" t="s">
        <v>57</v>
      </c>
      <c r="E252" s="39" t="s">
        <v>465</v>
      </c>
    </row>
    <row r="253" spans="1:5" ht="12.75">
      <c r="A253" s="35" t="s">
        <v>59</v>
      </c>
      <c r="E253" s="40" t="s">
        <v>5</v>
      </c>
    </row>
    <row r="254" spans="1:5" ht="12.75">
      <c r="A254" t="s">
        <v>60</v>
      </c>
      <c r="E254" s="39" t="s">
        <v>5</v>
      </c>
    </row>
    <row r="255" spans="1:16" ht="12.75">
      <c r="A255" t="s">
        <v>50</v>
      </c>
      <c s="34" t="s">
        <v>100</v>
      </c>
      <c s="34" t="s">
        <v>466</v>
      </c>
      <c s="35" t="s">
        <v>5</v>
      </c>
      <c s="6" t="s">
        <v>467</v>
      </c>
      <c s="36" t="s">
        <v>96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294</v>
      </c>
      <c>
        <f>(M255*21)/100</f>
      </c>
      <c t="s">
        <v>28</v>
      </c>
    </row>
    <row r="256" spans="1:5" ht="12.75">
      <c r="A256" s="35" t="s">
        <v>57</v>
      </c>
      <c r="E256" s="39" t="s">
        <v>467</v>
      </c>
    </row>
    <row r="257" spans="1:5" ht="12.75">
      <c r="A257" s="35" t="s">
        <v>59</v>
      </c>
      <c r="E257" s="40" t="s">
        <v>5</v>
      </c>
    </row>
    <row r="258" spans="1:5" ht="12.75">
      <c r="A258" t="s">
        <v>60</v>
      </c>
      <c r="E258" s="39" t="s">
        <v>5</v>
      </c>
    </row>
    <row r="259" spans="1:16" ht="12.75">
      <c r="A259" t="s">
        <v>50</v>
      </c>
      <c s="34" t="s">
        <v>219</v>
      </c>
      <c s="34" t="s">
        <v>468</v>
      </c>
      <c s="35" t="s">
        <v>5</v>
      </c>
      <c s="6" t="s">
        <v>469</v>
      </c>
      <c s="36" t="s">
        <v>96</v>
      </c>
      <c s="37">
        <v>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294</v>
      </c>
      <c>
        <f>(M259*21)/100</f>
      </c>
      <c t="s">
        <v>28</v>
      </c>
    </row>
    <row r="260" spans="1:5" ht="12.75">
      <c r="A260" s="35" t="s">
        <v>57</v>
      </c>
      <c r="E260" s="39" t="s">
        <v>469</v>
      </c>
    </row>
    <row r="261" spans="1:5" ht="12.75">
      <c r="A261" s="35" t="s">
        <v>59</v>
      </c>
      <c r="E261" s="40" t="s">
        <v>5</v>
      </c>
    </row>
    <row r="262" spans="1:5" ht="12.75">
      <c r="A262" t="s">
        <v>60</v>
      </c>
      <c r="E262" s="39" t="s">
        <v>5</v>
      </c>
    </row>
    <row r="263" spans="1:16" ht="12.75">
      <c r="A263" t="s">
        <v>50</v>
      </c>
      <c s="34" t="s">
        <v>125</v>
      </c>
      <c s="34" t="s">
        <v>470</v>
      </c>
      <c s="35" t="s">
        <v>5</v>
      </c>
      <c s="6" t="s">
        <v>471</v>
      </c>
      <c s="36" t="s">
        <v>96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294</v>
      </c>
      <c>
        <f>(M263*21)/100</f>
      </c>
      <c t="s">
        <v>28</v>
      </c>
    </row>
    <row r="264" spans="1:5" ht="12.75">
      <c r="A264" s="35" t="s">
        <v>57</v>
      </c>
      <c r="E264" s="39" t="s">
        <v>471</v>
      </c>
    </row>
    <row r="265" spans="1:5" ht="12.75">
      <c r="A265" s="35" t="s">
        <v>59</v>
      </c>
      <c r="E265" s="40" t="s">
        <v>5</v>
      </c>
    </row>
    <row r="266" spans="1:5" ht="12.75">
      <c r="A266" t="s">
        <v>60</v>
      </c>
      <c r="E266" s="39" t="s">
        <v>5</v>
      </c>
    </row>
    <row r="267" spans="1:16" ht="12.75">
      <c r="A267" t="s">
        <v>50</v>
      </c>
      <c s="34" t="s">
        <v>128</v>
      </c>
      <c s="34" t="s">
        <v>472</v>
      </c>
      <c s="35" t="s">
        <v>5</v>
      </c>
      <c s="6" t="s">
        <v>473</v>
      </c>
      <c s="36" t="s">
        <v>92</v>
      </c>
      <c s="37">
        <v>22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294</v>
      </c>
      <c>
        <f>(M267*21)/100</f>
      </c>
      <c t="s">
        <v>28</v>
      </c>
    </row>
    <row r="268" spans="1:5" ht="12.75">
      <c r="A268" s="35" t="s">
        <v>57</v>
      </c>
      <c r="E268" s="39" t="s">
        <v>473</v>
      </c>
    </row>
    <row r="269" spans="1:5" ht="12.75">
      <c r="A269" s="35" t="s">
        <v>59</v>
      </c>
      <c r="E269" s="40" t="s">
        <v>5</v>
      </c>
    </row>
    <row r="270" spans="1:5" ht="12.75">
      <c r="A270" t="s">
        <v>60</v>
      </c>
      <c r="E270" s="39" t="s">
        <v>5</v>
      </c>
    </row>
    <row r="271" spans="1:16" ht="12.75">
      <c r="A271" t="s">
        <v>50</v>
      </c>
      <c s="34" t="s">
        <v>132</v>
      </c>
      <c s="34" t="s">
        <v>474</v>
      </c>
      <c s="35" t="s">
        <v>5</v>
      </c>
      <c s="6" t="s">
        <v>475</v>
      </c>
      <c s="36" t="s">
        <v>92</v>
      </c>
      <c s="37">
        <v>528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294</v>
      </c>
      <c>
        <f>(M271*21)/100</f>
      </c>
      <c t="s">
        <v>28</v>
      </c>
    </row>
    <row r="272" spans="1:5" ht="12.75">
      <c r="A272" s="35" t="s">
        <v>57</v>
      </c>
      <c r="E272" s="39" t="s">
        <v>475</v>
      </c>
    </row>
    <row r="273" spans="1:5" ht="12.75">
      <c r="A273" s="35" t="s">
        <v>59</v>
      </c>
      <c r="E273" s="40" t="s">
        <v>5</v>
      </c>
    </row>
    <row r="274" spans="1:5" ht="12.75">
      <c r="A274" t="s">
        <v>60</v>
      </c>
      <c r="E274" s="39" t="s">
        <v>5</v>
      </c>
    </row>
    <row r="275" spans="1:16" ht="12.75">
      <c r="A275" t="s">
        <v>50</v>
      </c>
      <c s="34" t="s">
        <v>135</v>
      </c>
      <c s="34" t="s">
        <v>476</v>
      </c>
      <c s="35" t="s">
        <v>5</v>
      </c>
      <c s="6" t="s">
        <v>477</v>
      </c>
      <c s="36" t="s">
        <v>96</v>
      </c>
      <c s="37">
        <v>17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294</v>
      </c>
      <c>
        <f>(M275*21)/100</f>
      </c>
      <c t="s">
        <v>28</v>
      </c>
    </row>
    <row r="276" spans="1:5" ht="12.75">
      <c r="A276" s="35" t="s">
        <v>57</v>
      </c>
      <c r="E276" s="39" t="s">
        <v>477</v>
      </c>
    </row>
    <row r="277" spans="1:5" ht="12.75">
      <c r="A277" s="35" t="s">
        <v>59</v>
      </c>
      <c r="E277" s="40" t="s">
        <v>5</v>
      </c>
    </row>
    <row r="278" spans="1:5" ht="12.75">
      <c r="A278" t="s">
        <v>60</v>
      </c>
      <c r="E278" s="39" t="s">
        <v>5</v>
      </c>
    </row>
    <row r="279" spans="1:16" ht="12.75">
      <c r="A279" t="s">
        <v>50</v>
      </c>
      <c s="34" t="s">
        <v>138</v>
      </c>
      <c s="34" t="s">
        <v>478</v>
      </c>
      <c s="35" t="s">
        <v>5</v>
      </c>
      <c s="6" t="s">
        <v>479</v>
      </c>
      <c s="36" t="s">
        <v>92</v>
      </c>
      <c s="37">
        <v>484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294</v>
      </c>
      <c>
        <f>(M279*21)/100</f>
      </c>
      <c t="s">
        <v>28</v>
      </c>
    </row>
    <row r="280" spans="1:5" ht="12.75">
      <c r="A280" s="35" t="s">
        <v>57</v>
      </c>
      <c r="E280" s="39" t="s">
        <v>479</v>
      </c>
    </row>
    <row r="281" spans="1:5" ht="12.75">
      <c r="A281" s="35" t="s">
        <v>59</v>
      </c>
      <c r="E281" s="40" t="s">
        <v>5</v>
      </c>
    </row>
    <row r="282" spans="1:5" ht="12.75">
      <c r="A282" t="s">
        <v>60</v>
      </c>
      <c r="E282" s="39" t="s">
        <v>5</v>
      </c>
    </row>
    <row r="283" spans="1:16" ht="12.75">
      <c r="A283" t="s">
        <v>50</v>
      </c>
      <c s="34" t="s">
        <v>230</v>
      </c>
      <c s="34" t="s">
        <v>480</v>
      </c>
      <c s="35" t="s">
        <v>5</v>
      </c>
      <c s="6" t="s">
        <v>481</v>
      </c>
      <c s="36" t="s">
        <v>96</v>
      </c>
      <c s="37">
        <v>31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294</v>
      </c>
      <c>
        <f>(M283*21)/100</f>
      </c>
      <c t="s">
        <v>28</v>
      </c>
    </row>
    <row r="284" spans="1:5" ht="12.75">
      <c r="A284" s="35" t="s">
        <v>57</v>
      </c>
      <c r="E284" s="39" t="s">
        <v>481</v>
      </c>
    </row>
    <row r="285" spans="1:5" ht="12.75">
      <c r="A285" s="35" t="s">
        <v>59</v>
      </c>
      <c r="E285" s="40" t="s">
        <v>5</v>
      </c>
    </row>
    <row r="286" spans="1:5" ht="12.75">
      <c r="A286" t="s">
        <v>60</v>
      </c>
      <c r="E286" s="39" t="s">
        <v>5</v>
      </c>
    </row>
    <row r="287" spans="1:16" ht="12.75">
      <c r="A287" t="s">
        <v>50</v>
      </c>
      <c s="34" t="s">
        <v>142</v>
      </c>
      <c s="34" t="s">
        <v>482</v>
      </c>
      <c s="35" t="s">
        <v>5</v>
      </c>
      <c s="6" t="s">
        <v>483</v>
      </c>
      <c s="36" t="s">
        <v>96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294</v>
      </c>
      <c>
        <f>(M287*21)/100</f>
      </c>
      <c t="s">
        <v>28</v>
      </c>
    </row>
    <row r="288" spans="1:5" ht="12.75">
      <c r="A288" s="35" t="s">
        <v>57</v>
      </c>
      <c r="E288" s="39" t="s">
        <v>483</v>
      </c>
    </row>
    <row r="289" spans="1:5" ht="12.75">
      <c r="A289" s="35" t="s">
        <v>59</v>
      </c>
      <c r="E289" s="40" t="s">
        <v>5</v>
      </c>
    </row>
    <row r="290" spans="1:5" ht="12.75">
      <c r="A290" t="s">
        <v>60</v>
      </c>
      <c r="E290" s="39" t="s">
        <v>5</v>
      </c>
    </row>
    <row r="291" spans="1:13" ht="12.75">
      <c r="A291" t="s">
        <v>47</v>
      </c>
      <c r="C291" s="31" t="s">
        <v>484</v>
      </c>
      <c r="E291" s="33" t="s">
        <v>485</v>
      </c>
      <c r="J291" s="32">
        <f>0</f>
      </c>
      <c s="32">
        <f>0</f>
      </c>
      <c s="32">
        <f>0+L292+L296+L300+L304+L308+L312+L316+L320+L324</f>
      </c>
      <c s="32">
        <f>0+M292+M296+M300+M304+M308+M312+M316+M320+M324</f>
      </c>
    </row>
    <row r="292" spans="1:16" ht="12.75">
      <c r="A292" t="s">
        <v>50</v>
      </c>
      <c s="34" t="s">
        <v>235</v>
      </c>
      <c s="34" t="s">
        <v>486</v>
      </c>
      <c s="35" t="s">
        <v>5</v>
      </c>
      <c s="6" t="s">
        <v>487</v>
      </c>
      <c s="36" t="s">
        <v>488</v>
      </c>
      <c s="37">
        <v>3.4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294</v>
      </c>
      <c>
        <f>(M292*21)/100</f>
      </c>
      <c t="s">
        <v>28</v>
      </c>
    </row>
    <row r="293" spans="1:5" ht="12.75">
      <c r="A293" s="35" t="s">
        <v>57</v>
      </c>
      <c r="E293" s="39" t="s">
        <v>487</v>
      </c>
    </row>
    <row r="294" spans="1:5" ht="12.75">
      <c r="A294" s="35" t="s">
        <v>59</v>
      </c>
      <c r="E294" s="40" t="s">
        <v>5</v>
      </c>
    </row>
    <row r="295" spans="1:5" ht="12.75">
      <c r="A295" t="s">
        <v>60</v>
      </c>
      <c r="E295" s="39" t="s">
        <v>5</v>
      </c>
    </row>
    <row r="296" spans="1:16" ht="12.75">
      <c r="A296" t="s">
        <v>50</v>
      </c>
      <c s="34" t="s">
        <v>145</v>
      </c>
      <c s="34" t="s">
        <v>489</v>
      </c>
      <c s="35" t="s">
        <v>5</v>
      </c>
      <c s="6" t="s">
        <v>490</v>
      </c>
      <c s="36" t="s">
        <v>65</v>
      </c>
      <c s="37">
        <v>3.06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294</v>
      </c>
      <c>
        <f>(M296*21)/100</f>
      </c>
      <c t="s">
        <v>28</v>
      </c>
    </row>
    <row r="297" spans="1:5" ht="12.75">
      <c r="A297" s="35" t="s">
        <v>57</v>
      </c>
      <c r="E297" s="39" t="s">
        <v>490</v>
      </c>
    </row>
    <row r="298" spans="1:5" ht="12.75">
      <c r="A298" s="35" t="s">
        <v>59</v>
      </c>
      <c r="E298" s="40" t="s">
        <v>5</v>
      </c>
    </row>
    <row r="299" spans="1:5" ht="12.75">
      <c r="A299" t="s">
        <v>60</v>
      </c>
      <c r="E299" s="39" t="s">
        <v>5</v>
      </c>
    </row>
    <row r="300" spans="1:16" ht="12.75">
      <c r="A300" t="s">
        <v>50</v>
      </c>
      <c s="34" t="s">
        <v>148</v>
      </c>
      <c s="34" t="s">
        <v>491</v>
      </c>
      <c s="35" t="s">
        <v>5</v>
      </c>
      <c s="6" t="s">
        <v>492</v>
      </c>
      <c s="36" t="s">
        <v>96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294</v>
      </c>
      <c>
        <f>(M300*21)/100</f>
      </c>
      <c t="s">
        <v>28</v>
      </c>
    </row>
    <row r="301" spans="1:5" ht="12.75">
      <c r="A301" s="35" t="s">
        <v>57</v>
      </c>
      <c r="E301" s="39" t="s">
        <v>492</v>
      </c>
    </row>
    <row r="302" spans="1:5" ht="12.75">
      <c r="A302" s="35" t="s">
        <v>59</v>
      </c>
      <c r="E302" s="40" t="s">
        <v>5</v>
      </c>
    </row>
    <row r="303" spans="1:5" ht="12.75">
      <c r="A303" t="s">
        <v>60</v>
      </c>
      <c r="E303" s="39" t="s">
        <v>5</v>
      </c>
    </row>
    <row r="304" spans="1:16" ht="12.75">
      <c r="A304" t="s">
        <v>50</v>
      </c>
      <c s="34" t="s">
        <v>150</v>
      </c>
      <c s="34" t="s">
        <v>493</v>
      </c>
      <c s="35" t="s">
        <v>5</v>
      </c>
      <c s="6" t="s">
        <v>494</v>
      </c>
      <c s="36" t="s">
        <v>96</v>
      </c>
      <c s="37">
        <v>12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294</v>
      </c>
      <c>
        <f>(M304*21)/100</f>
      </c>
      <c t="s">
        <v>28</v>
      </c>
    </row>
    <row r="305" spans="1:5" ht="12.75">
      <c r="A305" s="35" t="s">
        <v>57</v>
      </c>
      <c r="E305" s="39" t="s">
        <v>494</v>
      </c>
    </row>
    <row r="306" spans="1:5" ht="12.75">
      <c r="A306" s="35" t="s">
        <v>59</v>
      </c>
      <c r="E306" s="40" t="s">
        <v>5</v>
      </c>
    </row>
    <row r="307" spans="1:5" ht="12.75">
      <c r="A307" t="s">
        <v>60</v>
      </c>
      <c r="E307" s="39" t="s">
        <v>5</v>
      </c>
    </row>
    <row r="308" spans="1:16" ht="12.75">
      <c r="A308" t="s">
        <v>50</v>
      </c>
      <c s="34" t="s">
        <v>244</v>
      </c>
      <c s="34" t="s">
        <v>495</v>
      </c>
      <c s="35" t="s">
        <v>5</v>
      </c>
      <c s="6" t="s">
        <v>496</v>
      </c>
      <c s="36" t="s">
        <v>92</v>
      </c>
      <c s="37">
        <v>439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294</v>
      </c>
      <c>
        <f>(M308*21)/100</f>
      </c>
      <c t="s">
        <v>28</v>
      </c>
    </row>
    <row r="309" spans="1:5" ht="12.75">
      <c r="A309" s="35" t="s">
        <v>57</v>
      </c>
      <c r="E309" s="39" t="s">
        <v>496</v>
      </c>
    </row>
    <row r="310" spans="1:5" ht="12.75">
      <c r="A310" s="35" t="s">
        <v>59</v>
      </c>
      <c r="E310" s="40" t="s">
        <v>5</v>
      </c>
    </row>
    <row r="311" spans="1:5" ht="12.75">
      <c r="A311" t="s">
        <v>60</v>
      </c>
      <c r="E311" s="39" t="s">
        <v>5</v>
      </c>
    </row>
    <row r="312" spans="1:16" ht="12.75">
      <c r="A312" t="s">
        <v>50</v>
      </c>
      <c s="34" t="s">
        <v>245</v>
      </c>
      <c s="34" t="s">
        <v>497</v>
      </c>
      <c s="35" t="s">
        <v>5</v>
      </c>
      <c s="6" t="s">
        <v>498</v>
      </c>
      <c s="36" t="s">
        <v>92</v>
      </c>
      <c s="37">
        <v>439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294</v>
      </c>
      <c>
        <f>(M312*21)/100</f>
      </c>
      <c t="s">
        <v>28</v>
      </c>
    </row>
    <row r="313" spans="1:5" ht="12.75">
      <c r="A313" s="35" t="s">
        <v>57</v>
      </c>
      <c r="E313" s="39" t="s">
        <v>498</v>
      </c>
    </row>
    <row r="314" spans="1:5" ht="12.75">
      <c r="A314" s="35" t="s">
        <v>59</v>
      </c>
      <c r="E314" s="40" t="s">
        <v>5</v>
      </c>
    </row>
    <row r="315" spans="1:5" ht="12.75">
      <c r="A315" t="s">
        <v>60</v>
      </c>
      <c r="E315" s="39" t="s">
        <v>5</v>
      </c>
    </row>
    <row r="316" spans="1:16" ht="12.75">
      <c r="A316" t="s">
        <v>50</v>
      </c>
      <c s="34" t="s">
        <v>248</v>
      </c>
      <c s="34" t="s">
        <v>499</v>
      </c>
      <c s="35" t="s">
        <v>5</v>
      </c>
      <c s="6" t="s">
        <v>500</v>
      </c>
      <c s="36" t="s">
        <v>501</v>
      </c>
      <c s="37">
        <v>73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294</v>
      </c>
      <c>
        <f>(M316*21)/100</f>
      </c>
      <c t="s">
        <v>28</v>
      </c>
    </row>
    <row r="317" spans="1:5" ht="12.75">
      <c r="A317" s="35" t="s">
        <v>57</v>
      </c>
      <c r="E317" s="39" t="s">
        <v>500</v>
      </c>
    </row>
    <row r="318" spans="1:5" ht="12.75">
      <c r="A318" s="35" t="s">
        <v>59</v>
      </c>
      <c r="E318" s="40" t="s">
        <v>5</v>
      </c>
    </row>
    <row r="319" spans="1:5" ht="12.75">
      <c r="A319" t="s">
        <v>60</v>
      </c>
      <c r="E319" s="39" t="s">
        <v>5</v>
      </c>
    </row>
    <row r="320" spans="1:16" ht="12.75">
      <c r="A320" t="s">
        <v>50</v>
      </c>
      <c s="34" t="s">
        <v>252</v>
      </c>
      <c s="34" t="s">
        <v>502</v>
      </c>
      <c s="35" t="s">
        <v>5</v>
      </c>
      <c s="6" t="s">
        <v>503</v>
      </c>
      <c s="36" t="s">
        <v>65</v>
      </c>
      <c s="37">
        <v>0.89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294</v>
      </c>
      <c>
        <f>(M320*21)/100</f>
      </c>
      <c t="s">
        <v>28</v>
      </c>
    </row>
    <row r="321" spans="1:5" ht="12.75">
      <c r="A321" s="35" t="s">
        <v>57</v>
      </c>
      <c r="E321" s="39" t="s">
        <v>503</v>
      </c>
    </row>
    <row r="322" spans="1:5" ht="12.75">
      <c r="A322" s="35" t="s">
        <v>59</v>
      </c>
      <c r="E322" s="40" t="s">
        <v>5</v>
      </c>
    </row>
    <row r="323" spans="1:5" ht="12.75">
      <c r="A323" t="s">
        <v>60</v>
      </c>
      <c r="E323" s="39" t="s">
        <v>5</v>
      </c>
    </row>
    <row r="324" spans="1:16" ht="12.75">
      <c r="A324" t="s">
        <v>50</v>
      </c>
      <c s="34" t="s">
        <v>153</v>
      </c>
      <c s="34" t="s">
        <v>504</v>
      </c>
      <c s="35" t="s">
        <v>5</v>
      </c>
      <c s="6" t="s">
        <v>505</v>
      </c>
      <c s="36" t="s">
        <v>488</v>
      </c>
      <c s="37">
        <v>1.28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294</v>
      </c>
      <c>
        <f>(M324*21)/100</f>
      </c>
      <c t="s">
        <v>28</v>
      </c>
    </row>
    <row r="325" spans="1:5" ht="12.75">
      <c r="A325" s="35" t="s">
        <v>57</v>
      </c>
      <c r="E325" s="39" t="s">
        <v>505</v>
      </c>
    </row>
    <row r="326" spans="1:5" ht="12.75">
      <c r="A326" s="35" t="s">
        <v>59</v>
      </c>
      <c r="E326" s="40" t="s">
        <v>5</v>
      </c>
    </row>
    <row r="327" spans="1:5" ht="12.75">
      <c r="A327" t="s">
        <v>60</v>
      </c>
      <c r="E32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506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506</v>
      </c>
      <c r="E4" s="26" t="s">
        <v>507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COUNTIFS(L8:L44,"=0",A8:A44,"P")+COUNTIFS(L8:L44,"",A8:A44,"P")+SUM(Q8:Q44)</f>
      </c>
    </row>
    <row r="8" spans="1:13" ht="12.75">
      <c r="A8" t="s">
        <v>45</v>
      </c>
      <c r="C8" s="28" t="s">
        <v>510</v>
      </c>
      <c r="E8" s="30" t="s">
        <v>509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511</v>
      </c>
      <c s="35" t="s">
        <v>5</v>
      </c>
      <c s="6" t="s">
        <v>512</v>
      </c>
      <c s="36" t="s">
        <v>65</v>
      </c>
      <c s="37">
        <v>540.15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28</v>
      </c>
    </row>
    <row r="11" spans="1:5" ht="12.75">
      <c r="A11" s="35" t="s">
        <v>57</v>
      </c>
      <c r="E11" s="39" t="s">
        <v>512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67</v>
      </c>
    </row>
    <row r="14" spans="1:13" ht="12.75">
      <c r="A14" t="s">
        <v>47</v>
      </c>
      <c r="C14" s="31" t="s">
        <v>51</v>
      </c>
      <c r="E14" s="33" t="s">
        <v>62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513</v>
      </c>
      <c s="35" t="s">
        <v>5</v>
      </c>
      <c s="6" t="s">
        <v>514</v>
      </c>
      <c s="36" t="s">
        <v>65</v>
      </c>
      <c s="37">
        <v>540.15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28</v>
      </c>
    </row>
    <row r="16" spans="1:5" ht="12.75">
      <c r="A16" s="35" t="s">
        <v>57</v>
      </c>
      <c r="E16" s="39" t="s">
        <v>514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67</v>
      </c>
    </row>
    <row r="19" spans="1:16" ht="12.75">
      <c r="A19" t="s">
        <v>50</v>
      </c>
      <c s="34" t="s">
        <v>26</v>
      </c>
      <c s="34" t="s">
        <v>515</v>
      </c>
      <c s="35" t="s">
        <v>5</v>
      </c>
      <c s="6" t="s">
        <v>516</v>
      </c>
      <c s="36" t="s">
        <v>131</v>
      </c>
      <c s="37">
        <v>3301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28</v>
      </c>
    </row>
    <row r="20" spans="1:5" ht="12.75">
      <c r="A20" s="35" t="s">
        <v>57</v>
      </c>
      <c r="E20" s="39" t="s">
        <v>516</v>
      </c>
    </row>
    <row r="21" spans="1:5" ht="12.75">
      <c r="A21" s="35" t="s">
        <v>59</v>
      </c>
      <c r="E21" s="40" t="s">
        <v>5</v>
      </c>
    </row>
    <row r="22" spans="1:5" ht="25.5">
      <c r="A22" t="s">
        <v>60</v>
      </c>
      <c r="E22" s="39" t="s">
        <v>517</v>
      </c>
    </row>
    <row r="23" spans="1:16" ht="12.75">
      <c r="A23" t="s">
        <v>50</v>
      </c>
      <c s="34" t="s">
        <v>70</v>
      </c>
      <c s="34" t="s">
        <v>518</v>
      </c>
      <c s="35" t="s">
        <v>5</v>
      </c>
      <c s="6" t="s">
        <v>519</v>
      </c>
      <c s="36" t="s">
        <v>131</v>
      </c>
      <c s="37">
        <v>3301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28</v>
      </c>
    </row>
    <row r="24" spans="1:5" ht="12.75">
      <c r="A24" s="35" t="s">
        <v>57</v>
      </c>
      <c r="E24" s="39" t="s">
        <v>519</v>
      </c>
    </row>
    <row r="25" spans="1:5" ht="12.75">
      <c r="A25" s="35" t="s">
        <v>59</v>
      </c>
      <c r="E25" s="40" t="s">
        <v>5</v>
      </c>
    </row>
    <row r="26" spans="1:5" ht="25.5">
      <c r="A26" t="s">
        <v>60</v>
      </c>
      <c r="E26" s="39" t="s">
        <v>520</v>
      </c>
    </row>
    <row r="27" spans="1:16" ht="12.75">
      <c r="A27" t="s">
        <v>50</v>
      </c>
      <c s="34" t="s">
        <v>73</v>
      </c>
      <c s="34" t="s">
        <v>521</v>
      </c>
      <c s="35" t="s">
        <v>5</v>
      </c>
      <c s="6" t="s">
        <v>522</v>
      </c>
      <c s="36" t="s">
        <v>131</v>
      </c>
      <c s="37">
        <v>13204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28</v>
      </c>
    </row>
    <row r="28" spans="1:5" ht="12.75">
      <c r="A28" s="35" t="s">
        <v>57</v>
      </c>
      <c r="E28" s="39" t="s">
        <v>522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67</v>
      </c>
    </row>
    <row r="31" spans="1:16" ht="12.75">
      <c r="A31" t="s">
        <v>50</v>
      </c>
      <c s="34" t="s">
        <v>27</v>
      </c>
      <c s="34" t="s">
        <v>523</v>
      </c>
      <c s="35" t="s">
        <v>5</v>
      </c>
      <c s="6" t="s">
        <v>524</v>
      </c>
      <c s="36" t="s">
        <v>131</v>
      </c>
      <c s="37">
        <v>3301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28</v>
      </c>
    </row>
    <row r="32" spans="1:5" ht="12.75">
      <c r="A32" s="35" t="s">
        <v>57</v>
      </c>
      <c r="E32" s="39" t="s">
        <v>524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67</v>
      </c>
    </row>
    <row r="35" spans="1:16" ht="12.75">
      <c r="A35" t="s">
        <v>50</v>
      </c>
      <c s="34" t="s">
        <v>78</v>
      </c>
      <c s="34" t="s">
        <v>525</v>
      </c>
      <c s="35" t="s">
        <v>5</v>
      </c>
      <c s="6" t="s">
        <v>526</v>
      </c>
      <c s="36" t="s">
        <v>131</v>
      </c>
      <c s="37">
        <v>3301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28</v>
      </c>
    </row>
    <row r="36" spans="1:5" ht="12.75">
      <c r="A36" s="35" t="s">
        <v>57</v>
      </c>
      <c r="E36" s="39" t="s">
        <v>526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67</v>
      </c>
    </row>
    <row r="39" spans="1:16" ht="12.75">
      <c r="A39" t="s">
        <v>50</v>
      </c>
      <c s="34" t="s">
        <v>81</v>
      </c>
      <c s="34" t="s">
        <v>527</v>
      </c>
      <c s="35" t="s">
        <v>5</v>
      </c>
      <c s="6" t="s">
        <v>528</v>
      </c>
      <c s="36" t="s">
        <v>65</v>
      </c>
      <c s="37">
        <v>330.1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28</v>
      </c>
    </row>
    <row r="40" spans="1:5" ht="12.75">
      <c r="A40" s="35" t="s">
        <v>57</v>
      </c>
      <c r="E40" s="39" t="s">
        <v>528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67</v>
      </c>
    </row>
    <row r="43" spans="1:13" ht="12.75">
      <c r="A43" t="s">
        <v>47</v>
      </c>
      <c r="C43" s="31" t="s">
        <v>28</v>
      </c>
      <c r="E43" s="33" t="s">
        <v>124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85</v>
      </c>
      <c s="34" t="s">
        <v>529</v>
      </c>
      <c s="35" t="s">
        <v>5</v>
      </c>
      <c s="6" t="s">
        <v>530</v>
      </c>
      <c s="36" t="s">
        <v>65</v>
      </c>
      <c s="37">
        <v>110.7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28</v>
      </c>
    </row>
    <row r="45" spans="1:5" ht="12.75">
      <c r="A45" s="35" t="s">
        <v>57</v>
      </c>
      <c r="E45" s="39" t="s">
        <v>530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